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16" windowWidth="11688" windowHeight="6912" tabRatio="588" activeTab="0"/>
  </bookViews>
  <sheets>
    <sheet name="Nnet" sheetId="1" r:id="rId1"/>
    <sheet name="Set2R4" sheetId="2" r:id="rId2"/>
    <sheet name="Set0" sheetId="3" r:id="rId3"/>
  </sheets>
  <definedNames>
    <definedName name="Max_wts">'Nnet'!$W$21</definedName>
    <definedName name="_xlnm.Print_Area" localSheetId="0">'Nnet'!$A$1:$Y$70</definedName>
    <definedName name="_xlnm.Print_Area" localSheetId="1">'Set2R4'!$A$1:$R$76</definedName>
    <definedName name="solver_adj" localSheetId="0" hidden="1">'Nnet'!$H$20:$L$22,'Nnet'!$T$17:$T$22</definedName>
    <definedName name="solver_cvg" localSheetId="0" hidden="1">0.000001</definedName>
    <definedName name="solver_drv" localSheetId="0" hidden="1">2</definedName>
    <definedName name="solver_est" localSheetId="0" hidden="1">2</definedName>
    <definedName name="solver_itr" localSheetId="0" hidden="1">1000</definedName>
    <definedName name="solver_lhs1" localSheetId="0" hidden="1">'Nnet'!$T$17:$T$22</definedName>
    <definedName name="solver_lhs2" localSheetId="0" hidden="1">'Nnet'!$H$20:$L$22</definedName>
    <definedName name="solver_lhs3" localSheetId="0" hidden="1">'Nnet'!$H$20:$L$22</definedName>
    <definedName name="solver_lhs4" localSheetId="0" hidden="1">'Nnet'!$T$17:$T$22</definedName>
    <definedName name="solver_lhs5" localSheetId="0" hidden="1">'Nnet'!$T$17:$T$22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2</definedName>
    <definedName name="solver_opt" localSheetId="0" hidden="1">'Nnet'!$W$17</definedName>
    <definedName name="solver_pre" localSheetId="0" hidden="1">0.001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hs1" localSheetId="0" hidden="1">'Nnet'!$W$21</definedName>
    <definedName name="solver_rhs2" localSheetId="0" hidden="1">-Max_wts</definedName>
    <definedName name="solver_rhs3" localSheetId="0" hidden="1">'Nnet'!$W$21</definedName>
    <definedName name="solver_rhs4" localSheetId="0" hidden="1">-Max_wts</definedName>
    <definedName name="solver_rhs5" localSheetId="0" hidden="1">-Max_wts</definedName>
    <definedName name="solver_scl" localSheetId="0" hidden="1">1</definedName>
    <definedName name="solver_sho" localSheetId="0" hidden="1">2</definedName>
    <definedName name="solver_tim" localSheetId="0" hidden="1">3600</definedName>
    <definedName name="solver_tmp" localSheetId="0" hidden="1">0.2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m_del2">'Nnet'!$W$17</definedName>
    <definedName name="wrn.Complete." localSheetId="2" hidden="1">{#N/A,#N/A,FALSE,"Sheet3"}</definedName>
    <definedName name="wrn.Complete." localSheetId="1" hidden="1">{#N/A,#N/A,FALSE,"Sheet3"}</definedName>
    <definedName name="wrn.Complete." hidden="1">{#N/A,#N/A,FALSE,"Sheet3"}</definedName>
    <definedName name="Wts_hid">'Nnet'!$H$20:$L$22</definedName>
    <definedName name="Wts_out">'Nnet'!$T$17:$T$22</definedName>
  </definedNames>
  <calcPr fullCalcOnLoad="1"/>
</workbook>
</file>

<file path=xl/sharedStrings.xml><?xml version="1.0" encoding="utf-8"?>
<sst xmlns="http://schemas.openxmlformats.org/spreadsheetml/2006/main" count="221" uniqueCount="58">
  <si>
    <t>Output Layer</t>
  </si>
  <si>
    <t>Weights</t>
  </si>
  <si>
    <t>k=1</t>
  </si>
  <si>
    <t>Objective Function</t>
  </si>
  <si>
    <t>Hidden Layer</t>
  </si>
  <si>
    <t>j=1</t>
  </si>
  <si>
    <t>i=1</t>
  </si>
  <si>
    <t>Bias</t>
  </si>
  <si>
    <t>Wts^2</t>
  </si>
  <si>
    <t>Patterns</t>
  </si>
  <si>
    <t>Target</t>
  </si>
  <si>
    <t>p=1</t>
  </si>
  <si>
    <t>2</t>
  </si>
  <si>
    <t>3</t>
  </si>
  <si>
    <t>4</t>
  </si>
  <si>
    <t>Set 2</t>
  </si>
  <si>
    <t>Initial</t>
  </si>
  <si>
    <t>wts</t>
  </si>
  <si>
    <t>Sum of</t>
  </si>
  <si>
    <t>Solver found a solution, ~200 iterations.</t>
  </si>
  <si>
    <t>Solver found a solution, ~300 iterations.</t>
  </si>
  <si>
    <t>By PLyons on 00Nov4</t>
  </si>
  <si>
    <t>File: D;Neural_nets\minwts\</t>
  </si>
  <si>
    <t xml:space="preserve">     \DrINFOR\Dr5ErrMin.xls</t>
  </si>
  <si>
    <t>t</t>
  </si>
  <si>
    <r>
      <t xml:space="preserve">Inputs - </t>
    </r>
    <r>
      <rPr>
        <i/>
        <sz val="12"/>
        <rFont val="Arial MT"/>
        <family val="0"/>
      </rPr>
      <t>x</t>
    </r>
  </si>
  <si>
    <r>
      <t>w</t>
    </r>
    <r>
      <rPr>
        <vertAlign val="superscript"/>
        <sz val="12"/>
        <rFont val="Arial MT"/>
        <family val="0"/>
      </rPr>
      <t>2</t>
    </r>
  </si>
  <si>
    <t>x</t>
  </si>
  <si>
    <t>y</t>
  </si>
  <si>
    <r>
      <t>w</t>
    </r>
    <r>
      <rPr>
        <vertAlign val="subscript"/>
        <sz val="12"/>
        <rFont val="Arial MT"/>
        <family val="0"/>
      </rPr>
      <t>max</t>
    </r>
  </si>
  <si>
    <t>d</t>
  </si>
  <si>
    <r>
      <t>d</t>
    </r>
    <r>
      <rPr>
        <vertAlign val="superscript"/>
        <sz val="12"/>
        <rFont val="Arial MT"/>
        <family val="0"/>
      </rPr>
      <t>2</t>
    </r>
  </si>
  <si>
    <r>
      <t xml:space="preserve">S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</si>
  <si>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r>
      <t xml:space="preserve">S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</si>
  <si>
    <r>
      <t>d</t>
    </r>
    <r>
      <rPr>
        <vertAlign val="subscript"/>
        <sz val="12"/>
        <rFont val="Arial MT"/>
        <family val="0"/>
      </rPr>
      <t>max</t>
    </r>
  </si>
  <si>
    <t>Dr5ErrMin</t>
  </si>
  <si>
    <t>Pre, Con</t>
  </si>
  <si>
    <r>
      <t xml:space="preserve"> max(</t>
    </r>
    <r>
      <rPr>
        <i/>
        <sz val="12"/>
        <rFont val="Arial MT"/>
        <family val="0"/>
      </rPr>
      <t>d</t>
    </r>
    <r>
      <rPr>
        <sz val="12"/>
        <rFont val="Arial MT"/>
        <family val="0"/>
      </rPr>
      <t>)</t>
    </r>
  </si>
  <si>
    <r>
      <t xml:space="preserve"> -min(</t>
    </r>
    <r>
      <rPr>
        <i/>
        <sz val="12"/>
        <rFont val="Arial MT"/>
        <family val="0"/>
      </rPr>
      <t>d</t>
    </r>
    <r>
      <rPr>
        <sz val="12"/>
        <rFont val="Arial MT"/>
        <family val="0"/>
      </rPr>
      <t>)</t>
    </r>
  </si>
  <si>
    <r>
      <t xml:space="preserve"> d</t>
    </r>
    <r>
      <rPr>
        <vertAlign val="subscript"/>
        <sz val="12"/>
        <rFont val="Arial MT"/>
        <family val="0"/>
      </rPr>
      <t>max</t>
    </r>
  </si>
  <si>
    <t>wmax</t>
  </si>
  <si>
    <r>
      <t>Sw/w</t>
    </r>
    <r>
      <rPr>
        <vertAlign val="subscript"/>
        <sz val="12"/>
        <rFont val="Arial MT"/>
        <family val="0"/>
      </rPr>
      <t>max</t>
    </r>
  </si>
  <si>
    <r>
      <t>S</t>
    </r>
    <r>
      <rPr>
        <i/>
        <sz val="12"/>
        <rFont val="Arial MT"/>
        <family val="0"/>
      </rPr>
      <t>w</t>
    </r>
    <r>
      <rPr>
        <sz val="12"/>
        <rFont val="Arial MT"/>
        <family val="0"/>
      </rPr>
      <t xml:space="preserve"> * S</t>
    </r>
    <r>
      <rPr>
        <i/>
        <sz val="12"/>
        <rFont val="Arial MT"/>
        <family val="0"/>
      </rPr>
      <t>d</t>
    </r>
  </si>
  <si>
    <t>Set ?</t>
  </si>
  <si>
    <t>Run ?</t>
  </si>
  <si>
    <r>
      <t xml:space="preserve">Sum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</si>
  <si>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t>Run 4</t>
  </si>
  <si>
    <t>dmax</t>
  </si>
  <si>
    <t>w2</t>
  </si>
  <si>
    <t>S w2</t>
  </si>
  <si>
    <t>S d2</t>
  </si>
  <si>
    <t>Solver found a solution, ~100 iterations.</t>
  </si>
  <si>
    <t>Solver found a solution, ~75 iterations.</t>
  </si>
  <si>
    <t>Solver found a solution, ~1500 iter (bypassed limit).</t>
  </si>
  <si>
    <t>Solver found a solution, ~150 iterations.</t>
  </si>
  <si>
    <t>mean</t>
  </si>
  <si>
    <t>std dev</t>
  </si>
  <si>
    <r>
      <t>E</t>
    </r>
    <r>
      <rPr>
        <sz val="12"/>
        <rFont val="Arial MT"/>
        <family val="0"/>
      </rPr>
      <t xml:space="preserve"> = Sum of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</si>
</sst>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[Red]0.000;\-0.000"/>
    <numFmt numFmtId="187" formatCode="0.000;[Red]\-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E+00"/>
  </numFmts>
  <fonts count="1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6"/>
      <name val="Arial MT"/>
      <family val="0"/>
    </font>
    <font>
      <vertAlign val="superscript"/>
      <sz val="12"/>
      <name val="Arial MT"/>
      <family val="0"/>
    </font>
    <font>
      <vertAlign val="subscript"/>
      <sz val="12"/>
      <name val="Arial MT"/>
      <family val="0"/>
    </font>
    <font>
      <u val="single"/>
      <sz val="6"/>
      <color indexed="12"/>
      <name val="Arial MT"/>
      <family val="0"/>
    </font>
    <font>
      <u val="single"/>
      <sz val="6"/>
      <color indexed="36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0" fillId="0" borderId="0" xfId="0" applyFont="1" applyAlignment="1" applyProtection="1" quotePrefix="1">
      <alignment horizontal="left"/>
      <protection/>
    </xf>
    <xf numFmtId="0" fontId="6" fillId="0" borderId="4" xfId="0" applyFont="1" applyBorder="1" applyAlignment="1" quotePrefix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74" fontId="0" fillId="0" borderId="3" xfId="0" applyNumberFormat="1" applyBorder="1" applyAlignment="1" applyProtection="1">
      <alignment horizontal="center"/>
      <protection/>
    </xf>
    <xf numFmtId="0" fontId="0" fillId="0" borderId="5" xfId="0" applyBorder="1" applyAlignment="1" applyProtection="1" quotePrefix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 quotePrefix="1">
      <alignment horizontal="center"/>
      <protection/>
    </xf>
    <xf numFmtId="0" fontId="6" fillId="0" borderId="4" xfId="0" applyFont="1" applyBorder="1" applyAlignment="1">
      <alignment horizontal="centerContinuous"/>
    </xf>
    <xf numFmtId="0" fontId="7" fillId="0" borderId="5" xfId="0" applyFont="1" applyBorder="1" applyAlignment="1" applyProtection="1">
      <alignment horizontal="centerContinuous"/>
      <protection/>
    </xf>
    <xf numFmtId="0" fontId="0" fillId="0" borderId="8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173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3" xfId="0" applyNumberFormat="1" applyBorder="1" applyAlignment="1" applyProtection="1">
      <alignment/>
      <protection/>
    </xf>
    <xf numFmtId="172" fontId="0" fillId="0" borderId="8" xfId="0" applyNumberFormat="1" applyBorder="1" applyAlignment="1">
      <alignment horizontal="right"/>
    </xf>
    <xf numFmtId="172" fontId="0" fillId="0" borderId="8" xfId="0" applyNumberForma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 applyProtection="1">
      <alignment horizontal="right"/>
      <protection/>
    </xf>
    <xf numFmtId="0" fontId="6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172" fontId="0" fillId="0" borderId="3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173" fontId="0" fillId="0" borderId="16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72" fontId="0" fillId="0" borderId="15" xfId="0" applyNumberFormat="1" applyBorder="1" applyAlignment="1">
      <alignment/>
    </xf>
    <xf numFmtId="0" fontId="0" fillId="0" borderId="20" xfId="0" applyBorder="1" applyAlignment="1">
      <alignment horizontal="centerContinuous"/>
    </xf>
    <xf numFmtId="173" fontId="0" fillId="0" borderId="4" xfId="0" applyNumberFormat="1" applyBorder="1" applyAlignment="1">
      <alignment horizontal="center"/>
    </xf>
    <xf numFmtId="173" fontId="0" fillId="0" borderId="19" xfId="0" applyNumberFormat="1" applyBorder="1" applyAlignment="1">
      <alignment/>
    </xf>
    <xf numFmtId="0" fontId="5" fillId="0" borderId="21" xfId="0" applyFont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4" xfId="0" applyBorder="1" applyAlignment="1">
      <alignment/>
    </xf>
    <xf numFmtId="191" fontId="0" fillId="0" borderId="5" xfId="0" applyNumberFormat="1" applyBorder="1" applyAlignment="1">
      <alignment/>
    </xf>
    <xf numFmtId="191" fontId="0" fillId="0" borderId="6" xfId="0" applyNumberFormat="1" applyBorder="1" applyAlignment="1">
      <alignment/>
    </xf>
    <xf numFmtId="0" fontId="0" fillId="0" borderId="0" xfId="0" applyBorder="1" applyAlignment="1" quotePrefix="1">
      <alignment/>
    </xf>
    <xf numFmtId="0" fontId="5" fillId="0" borderId="0" xfId="0" applyFont="1" applyBorder="1" applyAlignment="1" quotePrefix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 quotePrefix="1">
      <alignment/>
    </xf>
    <xf numFmtId="0" fontId="5" fillId="0" borderId="16" xfId="0" applyFont="1" applyBorder="1" applyAlignment="1" quotePrefix="1">
      <alignment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72" fontId="0" fillId="3" borderId="8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73" fontId="0" fillId="3" borderId="16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191" fontId="0" fillId="3" borderId="5" xfId="0" applyNumberFormat="1" applyFill="1" applyBorder="1" applyAlignment="1">
      <alignment/>
    </xf>
    <xf numFmtId="191" fontId="0" fillId="3" borderId="6" xfId="0" applyNumberFormat="1" applyFill="1" applyBorder="1" applyAlignment="1">
      <alignment/>
    </xf>
    <xf numFmtId="0" fontId="0" fillId="3" borderId="18" xfId="0" applyFill="1" applyBorder="1" applyAlignment="1">
      <alignment/>
    </xf>
    <xf numFmtId="172" fontId="0" fillId="3" borderId="16" xfId="0" applyNumberFormat="1" applyFill="1" applyBorder="1" applyAlignment="1">
      <alignment horizontal="center"/>
    </xf>
    <xf numFmtId="0" fontId="0" fillId="3" borderId="19" xfId="0" applyFill="1" applyBorder="1" applyAlignment="1">
      <alignment/>
    </xf>
    <xf numFmtId="173" fontId="0" fillId="3" borderId="19" xfId="0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17" xfId="0" applyNumberFormat="1" applyBorder="1" applyAlignment="1">
      <alignment horizontal="right"/>
    </xf>
    <xf numFmtId="0" fontId="5" fillId="0" borderId="22" xfId="0" applyFont="1" applyBorder="1" applyAlignment="1" quotePrefix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 History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5"/>
          <c:w val="0.785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Set2R4!$A$4</c:f>
              <c:strCache>
                <c:ptCount val="1"/>
                <c:pt idx="0">
                  <c:v>wmax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Set2R4!$B$4:$M$4</c:f>
              <c:numCache/>
            </c:numRef>
          </c:val>
          <c:smooth val="0"/>
        </c:ser>
        <c:marker val="1"/>
        <c:axId val="29374141"/>
        <c:axId val="63040678"/>
      </c:lineChart>
      <c:lineChart>
        <c:grouping val="standard"/>
        <c:varyColors val="0"/>
        <c:ser>
          <c:idx val="1"/>
          <c:order val="1"/>
          <c:tx>
            <c:strRef>
              <c:f>Set2R4!$A$5</c:f>
              <c:strCache>
                <c:ptCount val="1"/>
                <c:pt idx="0">
                  <c:v>S 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Set2R4!$B$5:$M$5</c:f>
              <c:numCache/>
            </c:numRef>
          </c:val>
          <c:smooth val="0"/>
        </c:ser>
        <c:marker val="1"/>
        <c:axId val="30495191"/>
        <c:axId val="6021264"/>
      </c:lineChart>
      <c:cat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4141"/>
        <c:crossesAt val="1"/>
        <c:crossBetween val="between"/>
        <c:dispUnits/>
      </c:valAx>
      <c:catAx>
        <c:axId val="30495191"/>
        <c:scaling>
          <c:orientation val="minMax"/>
        </c:scaling>
        <c:axPos val="b"/>
        <c:delete val="1"/>
        <c:majorTickMark val="in"/>
        <c:minorTickMark val="none"/>
        <c:tickLblPos val="nextTo"/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04951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History
Sw * Sd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Set2R4!$A$8</c:f>
              <c:strCache>
                <c:ptCount val="1"/>
                <c:pt idx="0">
                  <c:v>Sw * 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val>
            <c:numRef>
              <c:f>Set2R4!$B$8:$M$8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191377"/>
        <c:axId val="17960346"/>
      </c:lineChart>
      <c:lineChart>
        <c:grouping val="standard"/>
        <c:varyColors val="0"/>
        <c:ser>
          <c:idx val="0"/>
          <c:order val="1"/>
          <c:tx>
            <c:strRef>
              <c:f>Set2R4!$A$7</c:f>
              <c:strCache>
                <c:ptCount val="1"/>
                <c:pt idx="0">
                  <c:v>S 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Set2R4!$B$7:$M$7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425387"/>
        <c:axId val="45501892"/>
      </c:line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auto val="1"/>
        <c:lblOffset val="100"/>
        <c:noMultiLvlLbl val="0"/>
      </c:catAx>
      <c:valAx>
        <c:axId val="1796034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191377"/>
        <c:crossesAt val="1"/>
        <c:crossBetween val="between"/>
        <c:dispUnits/>
      </c:valAx>
      <c:catAx>
        <c:axId val="27425387"/>
        <c:scaling>
          <c:orientation val="minMax"/>
        </c:scaling>
        <c:axPos val="b"/>
        <c:delete val="1"/>
        <c:majorTickMark val="in"/>
        <c:minorTickMark val="none"/>
        <c:tickLblPos val="nextTo"/>
        <c:crossAx val="45501892"/>
        <c:crosses val="autoZero"/>
        <c:auto val="1"/>
        <c:lblOffset val="100"/>
        <c:noMultiLvlLbl val="0"/>
      </c:catAx>
      <c:valAx>
        <c:axId val="45501892"/>
        <c:scaling>
          <c:orientation val="minMax"/>
          <c:max val="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27425387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 History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5"/>
          <c:w val="0.785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Set0!$A$4</c:f>
              <c:strCache>
                <c:ptCount val="1"/>
                <c:pt idx="0">
                  <c:v>wmax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Set0!$B$4:$M$4</c:f>
              <c:numCache/>
            </c:numRef>
          </c:val>
          <c:smooth val="0"/>
        </c:ser>
        <c:marker val="1"/>
        <c:axId val="6863845"/>
        <c:axId val="61774606"/>
      </c:lineChart>
      <c:lineChart>
        <c:grouping val="standard"/>
        <c:varyColors val="0"/>
        <c:ser>
          <c:idx val="1"/>
          <c:order val="1"/>
          <c:tx>
            <c:strRef>
              <c:f>Set0!$A$5</c:f>
              <c:strCache>
                <c:ptCount val="1"/>
                <c:pt idx="0">
                  <c:v>S 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Set0!$B$5:$M$5</c:f>
              <c:numCache/>
            </c:numRef>
          </c:val>
          <c:smooth val="0"/>
        </c:ser>
        <c:marker val="1"/>
        <c:axId val="19100543"/>
        <c:axId val="37687160"/>
      </c:lineChart>
      <c:cat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auto val="1"/>
        <c:lblOffset val="100"/>
        <c:noMultiLvlLbl val="0"/>
      </c:catAx>
      <c:valAx>
        <c:axId val="6177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63845"/>
        <c:crossesAt val="1"/>
        <c:crossBetween val="between"/>
        <c:dispUnits/>
      </c:valAx>
      <c:catAx>
        <c:axId val="19100543"/>
        <c:scaling>
          <c:orientation val="minMax"/>
        </c:scaling>
        <c:axPos val="b"/>
        <c:delete val="1"/>
        <c:majorTickMark val="in"/>
        <c:minorTickMark val="none"/>
        <c:tickLblPos val="nextTo"/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91005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History
Sw * Sd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Set0!$A$8</c:f>
              <c:strCache>
                <c:ptCount val="1"/>
                <c:pt idx="0">
                  <c:v>Sw * 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val>
            <c:numRef>
              <c:f>Set0!$B$8:$M$8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Set0!$A$7</c:f>
              <c:strCache>
                <c:ptCount val="1"/>
                <c:pt idx="0">
                  <c:v>S 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Set0!$B$7:$M$7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61090"/>
        <c:crosses val="autoZero"/>
        <c:auto val="1"/>
        <c:lblOffset val="100"/>
        <c:noMultiLvlLbl val="0"/>
      </c:catAx>
      <c:valAx>
        <c:axId val="3276109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40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11.emf" /><Relationship Id="rId12" Type="http://schemas.openxmlformats.org/officeDocument/2006/relationships/image" Target="../media/image8.emf" /><Relationship Id="rId13" Type="http://schemas.openxmlformats.org/officeDocument/2006/relationships/image" Target="../media/image6.emf" /><Relationship Id="rId1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6</xdr:col>
      <xdr:colOff>476250</xdr:colOff>
      <xdr:row>10</xdr:row>
      <xdr:rowOff>47625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95250" y="628650"/>
          <a:ext cx="32670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MT"/>
              <a:ea typeface="Arial MT"/>
              <a:cs typeface="Arial MT"/>
            </a:rPr>
            <a:t>Error Minimization Model
for Diminishing Returns
with Five Hidden Elements
(Dr5ErrMin)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26</xdr:row>
      <xdr:rowOff>0</xdr:rowOff>
    </xdr:from>
    <xdr:to>
      <xdr:col>17</xdr:col>
      <xdr:colOff>581025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7810500" y="5248275"/>
        <a:ext cx="5724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45</xdr:row>
      <xdr:rowOff>0</xdr:rowOff>
    </xdr:from>
    <xdr:to>
      <xdr:col>17</xdr:col>
      <xdr:colOff>552450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7781925" y="8867775"/>
        <a:ext cx="57245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219075</xdr:colOff>
      <xdr:row>8</xdr:row>
      <xdr:rowOff>142875</xdr:rowOff>
    </xdr:from>
    <xdr:to>
      <xdr:col>16</xdr:col>
      <xdr:colOff>466725</xdr:colOff>
      <xdr:row>24</xdr:row>
      <xdr:rowOff>114300</xdr:rowOff>
    </xdr:to>
    <xdr:sp>
      <xdr:nvSpPr>
        <xdr:cNvPr id="3" name="Text 5"/>
        <xdr:cNvSpPr txBox="1">
          <a:spLocks noChangeArrowheads="1"/>
        </xdr:cNvSpPr>
      </xdr:nvSpPr>
      <xdr:spPr>
        <a:xfrm>
          <a:off x="7839075" y="1819275"/>
          <a:ext cx="4819650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MT"/>
              <a:ea typeface="Arial MT"/>
              <a:cs typeface="Arial MT"/>
            </a:rPr>
            <a:t>00Nov5 - PJL - did Set 2 Run 4 on Dell 333 with Solver options:
Max time 3600 (sec);  Iterations 1000;
Precision 0.000001 for first, .001 thereafter   (Precision - controls the precision of solutions by using the number you enter to determine whether the value of a constraint cell meets a target or satisfies a lower or upper bound.)  Tolerance 5%;  
Convergence 0.000001 .   (When the relative change in the target cell value is less than the number in the Convergence box for the last five iterations, Solver stops.)
Auto scale;  Estimates quadratic;  Derivatives central;  Search conjugate.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26</xdr:row>
      <xdr:rowOff>0</xdr:rowOff>
    </xdr:from>
    <xdr:to>
      <xdr:col>17</xdr:col>
      <xdr:colOff>581025</xdr:colOff>
      <xdr:row>42</xdr:row>
      <xdr:rowOff>19050</xdr:rowOff>
    </xdr:to>
    <xdr:graphicFrame>
      <xdr:nvGraphicFramePr>
        <xdr:cNvPr id="1" name="Chart 2"/>
        <xdr:cNvGraphicFramePr/>
      </xdr:nvGraphicFramePr>
      <xdr:xfrm>
        <a:off x="7810500" y="5248275"/>
        <a:ext cx="5724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45</xdr:row>
      <xdr:rowOff>0</xdr:rowOff>
    </xdr:from>
    <xdr:to>
      <xdr:col>17</xdr:col>
      <xdr:colOff>552450</xdr:colOff>
      <xdr:row>61</xdr:row>
      <xdr:rowOff>123825</xdr:rowOff>
    </xdr:to>
    <xdr:graphicFrame>
      <xdr:nvGraphicFramePr>
        <xdr:cNvPr id="2" name="Chart 3"/>
        <xdr:cNvGraphicFramePr/>
      </xdr:nvGraphicFramePr>
      <xdr:xfrm>
        <a:off x="7781925" y="8867775"/>
        <a:ext cx="57245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219075</xdr:colOff>
      <xdr:row>8</xdr:row>
      <xdr:rowOff>142875</xdr:rowOff>
    </xdr:from>
    <xdr:to>
      <xdr:col>16</xdr:col>
      <xdr:colOff>466725</xdr:colOff>
      <xdr:row>24</xdr:row>
      <xdr:rowOff>114300</xdr:rowOff>
    </xdr:to>
    <xdr:sp>
      <xdr:nvSpPr>
        <xdr:cNvPr id="3" name="Text 5"/>
        <xdr:cNvSpPr txBox="1">
          <a:spLocks noChangeArrowheads="1"/>
        </xdr:cNvSpPr>
      </xdr:nvSpPr>
      <xdr:spPr>
        <a:xfrm>
          <a:off x="7839075" y="1819275"/>
          <a:ext cx="4819650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MT"/>
              <a:ea typeface="Arial MT"/>
              <a:cs typeface="Arial MT"/>
            </a:rPr>
            <a:t>After copying, update this.
00Nov4 - PJL - did Set ? on Dell 333 with Solver options:
Max time 3600 (sec);  Iterations 1000;
Precision 0.000001 for first, .001 thereafter   (Precision - controls the precision of solutions by using the number you enter to determine whether the value of a constraint cell meets a target or satisfies a lower or upper bound.)  Tolerance 5%;  
Convergence 0.000001 .   (When the relative change in the target cell value is less than the number in the Convergence box for the last five iterations, Solver stops.)
Auto scale;  Estimates quadratic;  Derivatives central;  Search conjugate.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9"/>
  <sheetViews>
    <sheetView tabSelected="1" zoomScale="45" zoomScaleNormal="45" workbookViewId="0" topLeftCell="A1">
      <selection activeCell="C19" sqref="C19"/>
    </sheetView>
  </sheetViews>
  <sheetFormatPr defaultColWidth="8.88671875" defaultRowHeight="15"/>
  <cols>
    <col min="1" max="1" width="5.10546875" style="0" customWidth="1"/>
    <col min="2" max="2" width="4.88671875" style="0" customWidth="1"/>
    <col min="3" max="5" width="6.77734375" style="0" customWidth="1"/>
    <col min="6" max="6" width="3.3359375" style="0" customWidth="1"/>
    <col min="7" max="7" width="6.77734375" style="0" customWidth="1"/>
    <col min="8" max="17" width="8.77734375" style="0" customWidth="1"/>
    <col min="18" max="18" width="2.4453125" style="0" customWidth="1"/>
    <col min="19" max="21" width="8.77734375" style="0" customWidth="1"/>
    <col min="22" max="22" width="3.99609375" style="0" customWidth="1"/>
    <col min="24" max="24" width="10.21484375" style="0" customWidth="1"/>
    <col min="25" max="25" width="3.10546875" style="0" customWidth="1"/>
  </cols>
  <sheetData>
    <row r="1" ht="15">
      <c r="A1" s="6" t="s">
        <v>22</v>
      </c>
    </row>
    <row r="2" ht="15">
      <c r="A2" s="39" t="s">
        <v>23</v>
      </c>
    </row>
    <row r="3" ht="15">
      <c r="A3" s="5" t="s">
        <v>21</v>
      </c>
    </row>
    <row r="4" ht="15">
      <c r="A4" s="5"/>
    </row>
    <row r="5" ht="15">
      <c r="A5" s="5"/>
    </row>
    <row r="6" ht="15">
      <c r="A6" s="5"/>
    </row>
    <row r="7" ht="15">
      <c r="A7" s="5"/>
    </row>
    <row r="8" ht="15">
      <c r="A8" s="5"/>
    </row>
    <row r="9" ht="15">
      <c r="A9" s="4"/>
    </row>
    <row r="14" spans="19:21" ht="18">
      <c r="S14" s="17" t="s">
        <v>0</v>
      </c>
      <c r="T14" s="8"/>
      <c r="U14" s="9"/>
    </row>
    <row r="15" spans="19:24" ht="18">
      <c r="S15" s="10" t="s">
        <v>1</v>
      </c>
      <c r="T15" s="12"/>
      <c r="U15" s="23"/>
      <c r="W15" s="34" t="s">
        <v>3</v>
      </c>
      <c r="X15" s="33"/>
    </row>
    <row r="16" spans="19:24" ht="18">
      <c r="S16" s="20"/>
      <c r="T16" s="20" t="s">
        <v>2</v>
      </c>
      <c r="U16" s="23"/>
      <c r="W16" s="99" t="s">
        <v>57</v>
      </c>
      <c r="X16" s="59"/>
    </row>
    <row r="17" spans="7:24" ht="17.25">
      <c r="G17" s="7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9"/>
      <c r="S17" s="20" t="s">
        <v>5</v>
      </c>
      <c r="T17" s="97">
        <v>-8.001000000001197</v>
      </c>
      <c r="U17" s="23"/>
      <c r="W17" s="60">
        <f>SUM(X27:X61)</f>
        <v>0.10014524132889904</v>
      </c>
      <c r="X17" s="12"/>
    </row>
    <row r="18" spans="7:21" ht="15">
      <c r="G18" s="10" t="s">
        <v>1</v>
      </c>
      <c r="H18" s="11"/>
      <c r="I18" s="11"/>
      <c r="J18" s="11"/>
      <c r="K18" s="11"/>
      <c r="L18" s="12"/>
      <c r="M18" s="22"/>
      <c r="N18" s="22"/>
      <c r="O18" s="22"/>
      <c r="P18" s="22"/>
      <c r="Q18" s="23"/>
      <c r="S18" s="20">
        <v>2</v>
      </c>
      <c r="T18" s="97">
        <v>-8.001</v>
      </c>
      <c r="U18" s="23"/>
    </row>
    <row r="19" spans="7:24" ht="15">
      <c r="G19" s="19"/>
      <c r="H19" s="20" t="s">
        <v>5</v>
      </c>
      <c r="I19" s="20">
        <v>2</v>
      </c>
      <c r="J19" s="20">
        <v>3</v>
      </c>
      <c r="K19" s="20">
        <v>4</v>
      </c>
      <c r="L19" s="20">
        <v>5</v>
      </c>
      <c r="M19" s="22"/>
      <c r="N19" s="22"/>
      <c r="O19" s="22"/>
      <c r="P19" s="22"/>
      <c r="Q19" s="23"/>
      <c r="S19" s="20">
        <v>3</v>
      </c>
      <c r="T19" s="97">
        <v>-0.1772487001879359</v>
      </c>
      <c r="U19" s="23"/>
      <c r="W19" s="31"/>
      <c r="X19" s="31" t="s">
        <v>18</v>
      </c>
    </row>
    <row r="20" spans="7:24" ht="18.75">
      <c r="G20" s="20" t="s">
        <v>6</v>
      </c>
      <c r="H20" s="97">
        <v>-2.9781042766302104</v>
      </c>
      <c r="I20" s="97">
        <v>-1.9166505476861195</v>
      </c>
      <c r="J20" s="97">
        <v>8.001</v>
      </c>
      <c r="K20" s="97">
        <v>-3.6394329983260847</v>
      </c>
      <c r="L20" s="97">
        <v>-0.00666940127925987</v>
      </c>
      <c r="M20" s="31" t="s">
        <v>15</v>
      </c>
      <c r="N20" s="22"/>
      <c r="O20" s="22"/>
      <c r="P20" s="22"/>
      <c r="Q20" s="23"/>
      <c r="S20" s="20">
        <v>4</v>
      </c>
      <c r="T20" s="97">
        <v>7.994085437818592</v>
      </c>
      <c r="U20" s="23"/>
      <c r="W20" s="65" t="s">
        <v>29</v>
      </c>
      <c r="X20" s="65" t="s">
        <v>26</v>
      </c>
    </row>
    <row r="21" spans="7:24" ht="15">
      <c r="G21" s="20">
        <v>2</v>
      </c>
      <c r="H21" s="97">
        <v>3.631440105757224</v>
      </c>
      <c r="I21" s="97">
        <v>-1.9255466714126792</v>
      </c>
      <c r="J21" s="97">
        <v>8.001</v>
      </c>
      <c r="K21" s="97">
        <v>2.977822477301911</v>
      </c>
      <c r="L21" s="97">
        <v>-0.004518905694472504</v>
      </c>
      <c r="M21" s="32" t="s">
        <v>46</v>
      </c>
      <c r="N21" s="22"/>
      <c r="O21" s="22"/>
      <c r="P21" s="22"/>
      <c r="Q21" s="23"/>
      <c r="S21" s="20">
        <v>5</v>
      </c>
      <c r="T21" s="97">
        <v>-4.888746894026355</v>
      </c>
      <c r="U21" s="23"/>
      <c r="W21" s="77">
        <v>8.001</v>
      </c>
      <c r="X21" s="56">
        <f>SUM(H23:L23,T23)</f>
        <v>450.4162372049261</v>
      </c>
    </row>
    <row r="22" spans="7:21" ht="15">
      <c r="G22" s="20" t="s">
        <v>7</v>
      </c>
      <c r="H22" s="97">
        <v>0.492178488781221</v>
      </c>
      <c r="I22" s="97">
        <v>2.8692227507696675</v>
      </c>
      <c r="J22" s="97">
        <v>3.46728131035753</v>
      </c>
      <c r="K22" s="97">
        <v>-0.49391361620711394</v>
      </c>
      <c r="L22" s="97">
        <v>-3.1334904215990234</v>
      </c>
      <c r="M22" s="22"/>
      <c r="N22" s="22"/>
      <c r="O22" s="22"/>
      <c r="P22" s="22"/>
      <c r="Q22" s="23"/>
      <c r="S22" s="20" t="s">
        <v>7</v>
      </c>
      <c r="T22" s="97">
        <v>4.9401852909771575</v>
      </c>
      <c r="U22" s="23"/>
    </row>
    <row r="23" spans="7:21" ht="18">
      <c r="G23" s="63" t="s">
        <v>26</v>
      </c>
      <c r="H23" s="35">
        <f>H20*H20+H21*H21+H22*H22</f>
        <v>22.29870198900415</v>
      </c>
      <c r="I23" s="35">
        <f>I20*I20+I21*I21+I22*I22</f>
        <v>15.61371849926821</v>
      </c>
      <c r="J23" s="35">
        <f>J20*J20+J21*J21+J22*J22</f>
        <v>140.0540416851546</v>
      </c>
      <c r="K23" s="35">
        <f>K20*K20+K21*K21+K22*K22</f>
        <v>22.356849915904075</v>
      </c>
      <c r="L23" s="35">
        <f>L20*L20+L21*L21+L22*L22</f>
        <v>9.818827123674925</v>
      </c>
      <c r="M23" s="22"/>
      <c r="N23" s="22"/>
      <c r="O23" s="22"/>
      <c r="P23" s="22"/>
      <c r="Q23" s="23"/>
      <c r="S23" s="63" t="s">
        <v>26</v>
      </c>
      <c r="T23" s="35">
        <f>T17^2+T18^2+T19^2+T20^2+T21^2+T22^2</f>
        <v>240.27409799192014</v>
      </c>
      <c r="U23" s="23"/>
    </row>
    <row r="24" spans="2:21" ht="18">
      <c r="B24" s="17" t="s">
        <v>9</v>
      </c>
      <c r="C24" s="18"/>
      <c r="D24" s="8"/>
      <c r="E24" s="9"/>
      <c r="G24" s="24"/>
      <c r="H24" s="22"/>
      <c r="I24" s="22"/>
      <c r="J24" s="22"/>
      <c r="K24" s="22"/>
      <c r="L24" s="22"/>
      <c r="M24" s="22"/>
      <c r="N24" s="22"/>
      <c r="O24" s="22"/>
      <c r="P24" s="22"/>
      <c r="Q24" s="23"/>
      <c r="S24" s="24"/>
      <c r="T24" s="22"/>
      <c r="U24" s="23"/>
    </row>
    <row r="25" spans="2:24" ht="18">
      <c r="B25" s="10" t="s">
        <v>25</v>
      </c>
      <c r="C25" s="14"/>
      <c r="D25" s="15"/>
      <c r="E25" s="1" t="s">
        <v>10</v>
      </c>
      <c r="G25" s="25"/>
      <c r="H25" s="64" t="s">
        <v>27</v>
      </c>
      <c r="I25" s="11"/>
      <c r="J25" s="11"/>
      <c r="K25" s="11"/>
      <c r="L25" s="12"/>
      <c r="M25" s="64" t="s">
        <v>28</v>
      </c>
      <c r="N25" s="11"/>
      <c r="O25" s="11"/>
      <c r="P25" s="11"/>
      <c r="Q25" s="12"/>
      <c r="S25" s="24"/>
      <c r="T25" s="63" t="s">
        <v>27</v>
      </c>
      <c r="U25" s="63" t="s">
        <v>28</v>
      </c>
      <c r="W25" s="63" t="s">
        <v>30</v>
      </c>
      <c r="X25" s="63" t="s">
        <v>31</v>
      </c>
    </row>
    <row r="26" spans="2:24" ht="15">
      <c r="B26" s="16"/>
      <c r="C26" s="3" t="s">
        <v>6</v>
      </c>
      <c r="D26" s="3">
        <v>2</v>
      </c>
      <c r="E26" s="62" t="s">
        <v>24</v>
      </c>
      <c r="G26" s="26"/>
      <c r="H26" s="3" t="s">
        <v>5</v>
      </c>
      <c r="I26" s="3">
        <v>2</v>
      </c>
      <c r="J26" s="3">
        <v>3</v>
      </c>
      <c r="K26" s="3">
        <v>4</v>
      </c>
      <c r="L26" s="3">
        <v>5</v>
      </c>
      <c r="M26" s="3" t="s">
        <v>5</v>
      </c>
      <c r="N26" s="2">
        <v>2</v>
      </c>
      <c r="O26" s="2">
        <v>3</v>
      </c>
      <c r="P26" s="2">
        <v>4</v>
      </c>
      <c r="Q26" s="27">
        <v>5</v>
      </c>
      <c r="S26" s="24"/>
      <c r="T26" s="20" t="s">
        <v>2</v>
      </c>
      <c r="U26" s="20" t="s">
        <v>2</v>
      </c>
      <c r="W26" s="20" t="s">
        <v>2</v>
      </c>
      <c r="X26" s="20" t="s">
        <v>2</v>
      </c>
    </row>
    <row r="27" spans="2:24" ht="15">
      <c r="B27" s="2" t="s">
        <v>11</v>
      </c>
      <c r="C27" s="48">
        <v>-0.3</v>
      </c>
      <c r="D27" s="48">
        <v>-0.3</v>
      </c>
      <c r="E27" s="13">
        <v>0.8</v>
      </c>
      <c r="G27" s="28" t="s">
        <v>11</v>
      </c>
      <c r="H27" s="36">
        <f aca="true" t="shared" si="0" ref="H27:H43">H$20*$C27+H$21*$D27-H$22</f>
        <v>-0.688179237519325</v>
      </c>
      <c r="I27" s="36">
        <f aca="true" t="shared" si="1" ref="I27:L42">I$20*$C27+I$21*$D27-I$22</f>
        <v>-1.7165635850400278</v>
      </c>
      <c r="J27" s="36">
        <f t="shared" si="1"/>
        <v>-8.267881310357529</v>
      </c>
      <c r="K27" s="36">
        <f t="shared" si="1"/>
        <v>0.6923967725143659</v>
      </c>
      <c r="L27" s="36">
        <f t="shared" si="1"/>
        <v>3.136846913691143</v>
      </c>
      <c r="M27" s="36">
        <f aca="true" t="shared" si="2" ref="M27:M43">Fctout(H27)</f>
        <v>-0.33112353350023366</v>
      </c>
      <c r="N27" s="36">
        <f aca="true" t="shared" si="3" ref="N27:Q42">Fctout(I27)</f>
        <v>-0.6953713493529005</v>
      </c>
      <c r="O27" s="36">
        <f t="shared" si="3"/>
        <v>-0.9994868748191481</v>
      </c>
      <c r="P27" s="36">
        <f t="shared" si="3"/>
        <v>0.3329997769448287</v>
      </c>
      <c r="Q27" s="36">
        <f t="shared" si="3"/>
        <v>0.9167746276621178</v>
      </c>
      <c r="S27" s="20" t="s">
        <v>11</v>
      </c>
      <c r="T27" s="37">
        <f>T$17*$M27+T$18*$N27+T$19*$O27+T$20*$P27+T$21*$Q27-T$22</f>
        <v>1.6301075703139078</v>
      </c>
      <c r="U27" s="38">
        <f>Fctout(T27)</f>
        <v>0.6723687485965288</v>
      </c>
      <c r="W27" s="35">
        <f aca="true" t="shared" si="4" ref="W27:W42">E27-U27</f>
        <v>0.1276312514034712</v>
      </c>
      <c r="X27" s="21">
        <f>W27*W27</f>
        <v>0.01628973633481607</v>
      </c>
    </row>
    <row r="28" spans="2:24" ht="15">
      <c r="B28" s="2">
        <v>2</v>
      </c>
      <c r="C28" s="48">
        <v>-0.2</v>
      </c>
      <c r="D28" s="48">
        <v>-0.2</v>
      </c>
      <c r="E28" s="13">
        <v>0.8</v>
      </c>
      <c r="G28" s="29" t="s">
        <v>12</v>
      </c>
      <c r="H28" s="36">
        <f t="shared" si="0"/>
        <v>-0.6228456546066237</v>
      </c>
      <c r="I28" s="36">
        <f t="shared" si="1"/>
        <v>-2.100783306949908</v>
      </c>
      <c r="J28" s="36">
        <f t="shared" si="1"/>
        <v>-6.66768131035753</v>
      </c>
      <c r="K28" s="36">
        <f t="shared" si="1"/>
        <v>0.6262357204119486</v>
      </c>
      <c r="L28" s="36">
        <f t="shared" si="1"/>
        <v>3.13572808299377</v>
      </c>
      <c r="M28" s="36">
        <f t="shared" si="2"/>
        <v>-0.30173094262021494</v>
      </c>
      <c r="N28" s="36">
        <f t="shared" si="3"/>
        <v>-0.7819585775671987</v>
      </c>
      <c r="O28" s="36">
        <f t="shared" si="3"/>
        <v>-0.9974605421497341</v>
      </c>
      <c r="P28" s="36">
        <f t="shared" si="3"/>
        <v>0.30327086802000824</v>
      </c>
      <c r="Q28" s="36">
        <f t="shared" si="3"/>
        <v>0.9166853415484711</v>
      </c>
      <c r="S28" s="20">
        <v>2</v>
      </c>
      <c r="T28" s="37">
        <f aca="true" t="shared" si="5" ref="T28:T43">T$17*$M28+T$18*$N28+T$19*$O28+T$20*$P28+T$21*$Q28-T$22</f>
        <v>1.8501437580862676</v>
      </c>
      <c r="U28" s="38">
        <f aca="true" t="shared" si="6" ref="U28:U43">Fctout(T28)</f>
        <v>0.7282879619062987</v>
      </c>
      <c r="W28" s="35">
        <f t="shared" si="4"/>
        <v>0.0717120380937013</v>
      </c>
      <c r="X28" s="21">
        <f aca="true" t="shared" si="7" ref="X28:X43">W28*W28</f>
        <v>0.005142616407552467</v>
      </c>
    </row>
    <row r="29" spans="2:24" ht="15">
      <c r="B29" s="2">
        <v>3</v>
      </c>
      <c r="C29" s="48">
        <v>-0.1</v>
      </c>
      <c r="D29" s="48">
        <v>-0.1</v>
      </c>
      <c r="E29" s="13">
        <v>0.8</v>
      </c>
      <c r="G29" s="29" t="s">
        <v>13</v>
      </c>
      <c r="H29" s="36">
        <f t="shared" si="0"/>
        <v>-0.5575120716939224</v>
      </c>
      <c r="I29" s="36">
        <f t="shared" si="1"/>
        <v>-2.4850030288597877</v>
      </c>
      <c r="J29" s="36">
        <f t="shared" si="1"/>
        <v>-5.067481310357531</v>
      </c>
      <c r="K29" s="36">
        <f t="shared" si="1"/>
        <v>0.5600746683095312</v>
      </c>
      <c r="L29" s="36">
        <f t="shared" si="1"/>
        <v>3.1346092522963964</v>
      </c>
      <c r="M29" s="36">
        <f t="shared" si="2"/>
        <v>-0.2717533729635694</v>
      </c>
      <c r="N29" s="36">
        <f t="shared" si="3"/>
        <v>-0.8461675325645363</v>
      </c>
      <c r="O29" s="36">
        <f t="shared" si="3"/>
        <v>-0.987482312591788</v>
      </c>
      <c r="P29" s="36">
        <f t="shared" si="3"/>
        <v>0.27293963382315356</v>
      </c>
      <c r="Q29" s="36">
        <f t="shared" si="3"/>
        <v>0.9165959638146105</v>
      </c>
      <c r="S29" s="20">
        <v>3</v>
      </c>
      <c r="T29" s="37">
        <f t="shared" si="5"/>
        <v>1.8802269114924508</v>
      </c>
      <c r="U29" s="38">
        <f t="shared" si="6"/>
        <v>0.7352743756106082</v>
      </c>
      <c r="W29" s="35">
        <f t="shared" si="4"/>
        <v>0.06472562438939189</v>
      </c>
      <c r="X29" s="21">
        <f t="shared" si="7"/>
        <v>0.004189406452596642</v>
      </c>
    </row>
    <row r="30" spans="2:24" ht="15">
      <c r="B30" s="2">
        <v>4</v>
      </c>
      <c r="C30" s="48">
        <v>-0.4</v>
      </c>
      <c r="D30" s="48">
        <v>-0.4</v>
      </c>
      <c r="E30" s="13">
        <v>0.6</v>
      </c>
      <c r="G30" s="30" t="s">
        <v>14</v>
      </c>
      <c r="H30" s="36">
        <f t="shared" si="0"/>
        <v>-0.7535128204320265</v>
      </c>
      <c r="I30" s="36">
        <f t="shared" si="1"/>
        <v>-1.332343863130148</v>
      </c>
      <c r="J30" s="36">
        <f t="shared" si="1"/>
        <v>-9.86808131035753</v>
      </c>
      <c r="K30" s="36">
        <f t="shared" si="1"/>
        <v>0.7585578246167833</v>
      </c>
      <c r="L30" s="36">
        <f t="shared" si="1"/>
        <v>3.1379657443885165</v>
      </c>
      <c r="M30" s="36">
        <f t="shared" si="2"/>
        <v>-0.3598872858040778</v>
      </c>
      <c r="N30" s="36">
        <f t="shared" si="3"/>
        <v>-0.5824561458809808</v>
      </c>
      <c r="O30" s="36">
        <f t="shared" si="3"/>
        <v>-0.9998964013159544</v>
      </c>
      <c r="P30" s="36">
        <f t="shared" si="3"/>
        <v>0.3620810800893819</v>
      </c>
      <c r="Q30" s="36">
        <f t="shared" si="3"/>
        <v>0.9168638222405594</v>
      </c>
      <c r="S30" s="20">
        <v>4</v>
      </c>
      <c r="T30" s="37">
        <f t="shared" si="5"/>
        <v>1.188926769819763</v>
      </c>
      <c r="U30" s="38">
        <f t="shared" si="6"/>
        <v>0.5330981258354699</v>
      </c>
      <c r="W30" s="35">
        <f t="shared" si="4"/>
        <v>0.06690187416453008</v>
      </c>
      <c r="X30" s="21">
        <f t="shared" si="7"/>
        <v>0.004475860766726618</v>
      </c>
    </row>
    <row r="31" spans="2:24" ht="15">
      <c r="B31" s="2">
        <v>5</v>
      </c>
      <c r="C31" s="48">
        <v>-0.3</v>
      </c>
      <c r="D31" s="48">
        <v>-0.1</v>
      </c>
      <c r="E31" s="13">
        <v>0.6</v>
      </c>
      <c r="G31" s="2">
        <v>5</v>
      </c>
      <c r="H31" s="36">
        <f t="shared" si="0"/>
        <v>0.038108783632119614</v>
      </c>
      <c r="I31" s="36">
        <f t="shared" si="1"/>
        <v>-2.1016729193225636</v>
      </c>
      <c r="J31" s="36">
        <f t="shared" si="1"/>
        <v>-6.66768131035753</v>
      </c>
      <c r="K31" s="36">
        <f t="shared" si="1"/>
        <v>1.287961267974748</v>
      </c>
      <c r="L31" s="36">
        <f t="shared" si="1"/>
        <v>3.1359431325522484</v>
      </c>
      <c r="M31" s="36">
        <f t="shared" si="2"/>
        <v>0.019052086125866376</v>
      </c>
      <c r="N31" s="36">
        <f t="shared" si="3"/>
        <v>-0.7821313428085015</v>
      </c>
      <c r="O31" s="36">
        <f t="shared" si="3"/>
        <v>-0.9974605421497341</v>
      </c>
      <c r="P31" s="36">
        <f t="shared" si="3"/>
        <v>0.567603825463126</v>
      </c>
      <c r="Q31" s="36">
        <f t="shared" si="3"/>
        <v>0.9167025102714362</v>
      </c>
      <c r="S31" s="2">
        <v>5</v>
      </c>
      <c r="T31" s="37">
        <f t="shared" si="5"/>
        <v>1.3979573520746307</v>
      </c>
      <c r="U31" s="38">
        <f t="shared" si="6"/>
        <v>0.6037191021913632</v>
      </c>
      <c r="W31" s="35">
        <f t="shared" si="4"/>
        <v>-0.003719102191363177</v>
      </c>
      <c r="X31" s="21">
        <f t="shared" si="7"/>
        <v>1.3831721109802386E-05</v>
      </c>
    </row>
    <row r="32" spans="2:24" ht="15">
      <c r="B32" s="2">
        <v>6</v>
      </c>
      <c r="C32" s="48">
        <v>-0.15</v>
      </c>
      <c r="D32" s="48">
        <v>0.05</v>
      </c>
      <c r="E32" s="13">
        <v>0.6</v>
      </c>
      <c r="G32" s="2">
        <v>6</v>
      </c>
      <c r="H32" s="36">
        <f t="shared" si="0"/>
        <v>0.1361091580011718</v>
      </c>
      <c r="I32" s="36">
        <f t="shared" si="1"/>
        <v>-2.6780025021873834</v>
      </c>
      <c r="J32" s="36">
        <f t="shared" si="1"/>
        <v>-4.26738131035753</v>
      </c>
      <c r="K32" s="36">
        <f t="shared" si="1"/>
        <v>1.1887196898211223</v>
      </c>
      <c r="L32" s="36">
        <f t="shared" si="1"/>
        <v>3.134264886506189</v>
      </c>
      <c r="M32" s="36">
        <f t="shared" si="2"/>
        <v>0.06794971003085712</v>
      </c>
      <c r="N32" s="36">
        <f t="shared" si="3"/>
        <v>-0.8714321512499303</v>
      </c>
      <c r="O32" s="36">
        <f t="shared" si="3"/>
        <v>-0.9723507098827295</v>
      </c>
      <c r="P32" s="36">
        <f t="shared" si="3"/>
        <v>0.5330240071516563</v>
      </c>
      <c r="Q32" s="36">
        <f t="shared" si="3"/>
        <v>0.9165684357178921</v>
      </c>
      <c r="S32" s="2">
        <v>6</v>
      </c>
      <c r="T32" s="37">
        <f t="shared" si="5"/>
        <v>1.4409939809704237</v>
      </c>
      <c r="U32" s="38">
        <f t="shared" si="6"/>
        <v>0.617217055788881</v>
      </c>
      <c r="W32" s="35">
        <f t="shared" si="4"/>
        <v>-0.017217055788880997</v>
      </c>
      <c r="X32" s="21">
        <f t="shared" si="7"/>
        <v>0.00029642701003744065</v>
      </c>
    </row>
    <row r="33" spans="2:24" ht="15">
      <c r="B33" s="2">
        <v>7</v>
      </c>
      <c r="C33" s="48">
        <v>0.1</v>
      </c>
      <c r="D33" s="48">
        <v>0.1</v>
      </c>
      <c r="E33" s="13">
        <v>0.6</v>
      </c>
      <c r="G33" s="2">
        <v>7</v>
      </c>
      <c r="H33" s="36">
        <f t="shared" si="0"/>
        <v>-0.42684490586851964</v>
      </c>
      <c r="I33" s="36">
        <f t="shared" si="1"/>
        <v>-3.2534424726795472</v>
      </c>
      <c r="J33" s="36">
        <f t="shared" si="1"/>
        <v>-1.86708131035753</v>
      </c>
      <c r="K33" s="36">
        <f t="shared" si="1"/>
        <v>0.4277525641046966</v>
      </c>
      <c r="L33" s="36">
        <f t="shared" si="1"/>
        <v>3.1323715909016503</v>
      </c>
      <c r="M33" s="36">
        <f t="shared" si="2"/>
        <v>-0.21024001991665345</v>
      </c>
      <c r="N33" s="36">
        <f t="shared" si="3"/>
        <v>-0.9255932324591445</v>
      </c>
      <c r="O33" s="36">
        <f t="shared" si="3"/>
        <v>-0.7322403987981116</v>
      </c>
      <c r="P33" s="36">
        <f t="shared" si="3"/>
        <v>0.2106737479816265</v>
      </c>
      <c r="Q33" s="36">
        <f t="shared" si="3"/>
        <v>0.9164169331459135</v>
      </c>
      <c r="S33" s="2">
        <v>7</v>
      </c>
      <c r="T33" s="37">
        <f t="shared" si="5"/>
        <v>1.4814187255142546</v>
      </c>
      <c r="U33" s="38">
        <f t="shared" si="6"/>
        <v>0.6295735503682394</v>
      </c>
      <c r="W33" s="35">
        <f t="shared" si="4"/>
        <v>-0.029573550368239387</v>
      </c>
      <c r="X33" s="21">
        <f t="shared" si="7"/>
        <v>0.000874594881382792</v>
      </c>
    </row>
    <row r="34" spans="2:24" ht="15">
      <c r="B34" s="2">
        <v>8</v>
      </c>
      <c r="C34" s="48">
        <v>0.05</v>
      </c>
      <c r="D34" s="48">
        <v>-0.15</v>
      </c>
      <c r="E34" s="13">
        <v>0.6</v>
      </c>
      <c r="G34" s="2">
        <v>8</v>
      </c>
      <c r="H34" s="36">
        <f t="shared" si="0"/>
        <v>-1.1857997184763152</v>
      </c>
      <c r="I34" s="36">
        <f t="shared" si="1"/>
        <v>-2.676223277442072</v>
      </c>
      <c r="J34" s="36">
        <f t="shared" si="1"/>
        <v>-4.26738131035753</v>
      </c>
      <c r="K34" s="36">
        <f t="shared" si="1"/>
        <v>-0.13473140530447691</v>
      </c>
      <c r="L34" s="36">
        <f t="shared" si="1"/>
        <v>3.1338347873892314</v>
      </c>
      <c r="M34" s="36">
        <f t="shared" si="2"/>
        <v>-0.53197801145478</v>
      </c>
      <c r="N34" s="36">
        <f t="shared" si="3"/>
        <v>-0.8712179391616749</v>
      </c>
      <c r="O34" s="36">
        <f t="shared" si="3"/>
        <v>-0.9723507098827295</v>
      </c>
      <c r="P34" s="36">
        <f t="shared" si="3"/>
        <v>-0.06726398234724038</v>
      </c>
      <c r="Q34" s="36">
        <f t="shared" si="3"/>
        <v>0.916534042019578</v>
      </c>
      <c r="S34" s="2">
        <v>8</v>
      </c>
      <c r="T34" s="37">
        <f t="shared" si="5"/>
        <v>1.4407164363948715</v>
      </c>
      <c r="U34" s="38">
        <f t="shared" si="6"/>
        <v>0.6171311424026679</v>
      </c>
      <c r="W34" s="35">
        <f t="shared" si="4"/>
        <v>-0.017131142402667887</v>
      </c>
      <c r="X34" s="21">
        <f t="shared" si="7"/>
        <v>0.00029347604002048566</v>
      </c>
    </row>
    <row r="35" spans="2:24" ht="15">
      <c r="B35" s="2">
        <v>9</v>
      </c>
      <c r="C35" s="48">
        <v>-0.1</v>
      </c>
      <c r="D35" s="48">
        <v>-0.3</v>
      </c>
      <c r="E35" s="13">
        <v>0.6</v>
      </c>
      <c r="G35" s="2">
        <v>9</v>
      </c>
      <c r="H35" s="36">
        <f t="shared" si="0"/>
        <v>-1.283800092845367</v>
      </c>
      <c r="I35" s="36">
        <f t="shared" si="1"/>
        <v>-2.099893694577252</v>
      </c>
      <c r="J35" s="36">
        <f t="shared" si="1"/>
        <v>-6.66768131035753</v>
      </c>
      <c r="K35" s="36">
        <f t="shared" si="1"/>
        <v>-0.03548982715085092</v>
      </c>
      <c r="L35" s="36">
        <f t="shared" si="1"/>
        <v>3.135513033435291</v>
      </c>
      <c r="M35" s="36">
        <f t="shared" si="2"/>
        <v>-0.56619188393591</v>
      </c>
      <c r="N35" s="36">
        <f t="shared" si="3"/>
        <v>-0.7817856921016704</v>
      </c>
      <c r="O35" s="36">
        <f t="shared" si="3"/>
        <v>-0.9974605421497341</v>
      </c>
      <c r="P35" s="36">
        <f t="shared" si="3"/>
        <v>-0.017743051292275668</v>
      </c>
      <c r="Q35" s="36">
        <f t="shared" si="3"/>
        <v>0.9166681694406544</v>
      </c>
      <c r="S35" s="2">
        <v>9</v>
      </c>
      <c r="T35" s="37">
        <f t="shared" si="5"/>
        <v>1.3985837453211207</v>
      </c>
      <c r="U35" s="38">
        <f t="shared" si="6"/>
        <v>0.6039181082907599</v>
      </c>
      <c r="W35" s="35">
        <f t="shared" si="4"/>
        <v>-0.003918108290759892</v>
      </c>
      <c r="X35" s="21">
        <f t="shared" si="7"/>
        <v>1.53515725781214E-05</v>
      </c>
    </row>
    <row r="36" spans="2:24" ht="15">
      <c r="B36" s="2">
        <v>10</v>
      </c>
      <c r="C36" s="48">
        <v>-0.5</v>
      </c>
      <c r="D36" s="48">
        <v>-0.5</v>
      </c>
      <c r="E36" s="13">
        <v>0.2</v>
      </c>
      <c r="G36" s="2">
        <v>10</v>
      </c>
      <c r="H36" s="36">
        <f t="shared" si="0"/>
        <v>-0.8188464033447278</v>
      </c>
      <c r="I36" s="36">
        <f t="shared" si="1"/>
        <v>-0.9481241412202681</v>
      </c>
      <c r="J36" s="36">
        <f t="shared" si="1"/>
        <v>-11.46828131035753</v>
      </c>
      <c r="K36" s="36">
        <f t="shared" si="1"/>
        <v>0.8247188767192007</v>
      </c>
      <c r="L36" s="36">
        <f t="shared" si="1"/>
        <v>3.1390845750858896</v>
      </c>
      <c r="M36" s="36">
        <f t="shared" si="2"/>
        <v>-0.38798281740484425</v>
      </c>
      <c r="N36" s="36">
        <f t="shared" si="3"/>
        <v>-0.4414755424770911</v>
      </c>
      <c r="O36" s="36">
        <f t="shared" si="3"/>
        <v>-0.9999790871046381</v>
      </c>
      <c r="P36" s="36">
        <f t="shared" si="3"/>
        <v>0.39047421504284113</v>
      </c>
      <c r="Q36" s="36">
        <f t="shared" si="3"/>
        <v>0.9169529253687447</v>
      </c>
      <c r="S36" s="2">
        <v>10</v>
      </c>
      <c r="T36" s="37">
        <f t="shared" si="5"/>
        <v>0.5122895102958775</v>
      </c>
      <c r="U36" s="38">
        <f t="shared" si="6"/>
        <v>0.2506860711470768</v>
      </c>
      <c r="W36" s="35">
        <f t="shared" si="4"/>
        <v>-0.050686071147076794</v>
      </c>
      <c r="X36" s="21">
        <f t="shared" si="7"/>
        <v>0.0025690778083265306</v>
      </c>
    </row>
    <row r="37" spans="2:24" ht="15">
      <c r="B37" s="2">
        <v>11</v>
      </c>
      <c r="C37" s="48">
        <v>-0.42600000000000005</v>
      </c>
      <c r="D37" s="48">
        <v>-0.1</v>
      </c>
      <c r="E37" s="13">
        <v>0.2</v>
      </c>
      <c r="G37" s="2">
        <v>11</v>
      </c>
      <c r="H37" s="36">
        <f t="shared" si="0"/>
        <v>0.4133499224875264</v>
      </c>
      <c r="I37" s="36">
        <f t="shared" si="1"/>
        <v>-1.8601749503141125</v>
      </c>
      <c r="J37" s="36">
        <f t="shared" si="1"/>
        <v>-7.675807310357531</v>
      </c>
      <c r="K37" s="36">
        <f t="shared" si="1"/>
        <v>1.7465298257638349</v>
      </c>
      <c r="L37" s="36">
        <f t="shared" si="1"/>
        <v>3.1367834771134353</v>
      </c>
      <c r="M37" s="36">
        <f t="shared" si="2"/>
        <v>0.20378170950186766</v>
      </c>
      <c r="N37" s="36">
        <f t="shared" si="3"/>
        <v>-0.7306346772558863</v>
      </c>
      <c r="O37" s="36">
        <f t="shared" si="3"/>
        <v>-0.9990725984717337</v>
      </c>
      <c r="P37" s="36">
        <f t="shared" si="3"/>
        <v>0.7030291535991021</v>
      </c>
      <c r="Q37" s="36">
        <f t="shared" si="3"/>
        <v>0.9167695676777247</v>
      </c>
      <c r="S37" s="2">
        <v>11</v>
      </c>
      <c r="T37" s="37">
        <f t="shared" si="5"/>
        <v>0.5904703661211492</v>
      </c>
      <c r="U37" s="38">
        <f t="shared" si="6"/>
        <v>0.2869461244895966</v>
      </c>
      <c r="W37" s="35">
        <f t="shared" si="4"/>
        <v>-0.0869461244895966</v>
      </c>
      <c r="X37" s="21">
        <f t="shared" si="7"/>
        <v>0.0075596285637604295</v>
      </c>
    </row>
    <row r="38" spans="2:24" ht="15">
      <c r="B38" s="2">
        <v>12</v>
      </c>
      <c r="C38" s="48">
        <v>-0.2</v>
      </c>
      <c r="D38" s="48">
        <v>0.2</v>
      </c>
      <c r="E38" s="13">
        <v>0.2</v>
      </c>
      <c r="G38" s="2">
        <v>12</v>
      </c>
      <c r="H38" s="36">
        <f t="shared" si="0"/>
        <v>0.8297303876962661</v>
      </c>
      <c r="I38" s="36">
        <f t="shared" si="1"/>
        <v>-2.8710019755149796</v>
      </c>
      <c r="J38" s="36">
        <f t="shared" si="1"/>
        <v>-3.46728131035753</v>
      </c>
      <c r="K38" s="36">
        <f t="shared" si="1"/>
        <v>1.8173647113327132</v>
      </c>
      <c r="L38" s="36">
        <f t="shared" si="1"/>
        <v>3.133920520715981</v>
      </c>
      <c r="M38" s="36">
        <f t="shared" si="2"/>
        <v>0.39259583740430026</v>
      </c>
      <c r="N38" s="36">
        <f t="shared" si="3"/>
        <v>-0.8927884063450067</v>
      </c>
      <c r="O38" s="36">
        <f t="shared" si="3"/>
        <v>-0.9394846963478771</v>
      </c>
      <c r="P38" s="36">
        <f t="shared" si="3"/>
        <v>0.7204992254678072</v>
      </c>
      <c r="Q38" s="36">
        <f t="shared" si="3"/>
        <v>0.9165408989309766</v>
      </c>
      <c r="S38" s="2">
        <v>12</v>
      </c>
      <c r="T38" s="37">
        <f t="shared" si="5"/>
        <v>0.5073737877659195</v>
      </c>
      <c r="U38" s="38">
        <f t="shared" si="6"/>
        <v>0.24838125502699673</v>
      </c>
      <c r="W38" s="35">
        <f t="shared" si="4"/>
        <v>-0.04838125502699672</v>
      </c>
      <c r="X38" s="21">
        <f t="shared" si="7"/>
        <v>0.0023407458379872954</v>
      </c>
    </row>
    <row r="39" spans="2:24" ht="15">
      <c r="B39" s="2">
        <v>13</v>
      </c>
      <c r="C39" s="48">
        <v>0</v>
      </c>
      <c r="D39" s="48">
        <v>0.35</v>
      </c>
      <c r="E39" s="13">
        <v>0.2</v>
      </c>
      <c r="G39" s="2">
        <v>13</v>
      </c>
      <c r="H39" s="36">
        <f t="shared" si="0"/>
        <v>0.7788255482338071</v>
      </c>
      <c r="I39" s="36">
        <f t="shared" si="1"/>
        <v>-3.543164085764105</v>
      </c>
      <c r="J39" s="36">
        <f t="shared" si="1"/>
        <v>-0.6669313103575307</v>
      </c>
      <c r="K39" s="36">
        <f t="shared" si="1"/>
        <v>1.536151483262783</v>
      </c>
      <c r="L39" s="36">
        <f t="shared" si="1"/>
        <v>3.131908804605958</v>
      </c>
      <c r="M39" s="36">
        <f t="shared" si="2"/>
        <v>0.37085387502310807</v>
      </c>
      <c r="N39" s="36">
        <f t="shared" si="3"/>
        <v>-0.9437825593386938</v>
      </c>
      <c r="O39" s="36">
        <f t="shared" si="3"/>
        <v>-0.3216313761616757</v>
      </c>
      <c r="P39" s="36">
        <f t="shared" si="3"/>
        <v>0.6458091350340229</v>
      </c>
      <c r="Q39" s="36">
        <f t="shared" si="3"/>
        <v>0.9163798607297766</v>
      </c>
      <c r="S39" s="2">
        <v>13</v>
      </c>
      <c r="T39" s="37">
        <f t="shared" si="5"/>
        <v>0.3835300596904183</v>
      </c>
      <c r="U39" s="38">
        <f t="shared" si="6"/>
        <v>0.18944845496073856</v>
      </c>
      <c r="W39" s="35">
        <f t="shared" si="4"/>
        <v>0.01055154503926145</v>
      </c>
      <c r="X39" s="21">
        <f t="shared" si="7"/>
        <v>0.00011133510271556293</v>
      </c>
    </row>
    <row r="40" spans="2:24" ht="15">
      <c r="B40" s="2">
        <v>14</v>
      </c>
      <c r="C40" s="48">
        <v>0.3</v>
      </c>
      <c r="D40" s="48">
        <v>0.3</v>
      </c>
      <c r="E40" s="13">
        <v>0.2</v>
      </c>
      <c r="G40" s="2">
        <v>14</v>
      </c>
      <c r="H40" s="36">
        <f t="shared" si="0"/>
        <v>-0.296177740043117</v>
      </c>
      <c r="I40" s="36">
        <f t="shared" si="1"/>
        <v>-4.021881916499307</v>
      </c>
      <c r="J40" s="36">
        <f t="shared" si="1"/>
        <v>1.3333186896424691</v>
      </c>
      <c r="K40" s="36">
        <f t="shared" si="1"/>
        <v>0.29543045989986194</v>
      </c>
      <c r="L40" s="36">
        <f t="shared" si="1"/>
        <v>3.1301339295069037</v>
      </c>
      <c r="M40" s="36">
        <f t="shared" si="2"/>
        <v>-0.147015737580354</v>
      </c>
      <c r="N40" s="36">
        <f t="shared" si="3"/>
        <v>-0.9647924696951383</v>
      </c>
      <c r="O40" s="36">
        <f t="shared" si="3"/>
        <v>0.582778110243859</v>
      </c>
      <c r="P40" s="36">
        <f t="shared" si="3"/>
        <v>0.14665015316100855</v>
      </c>
      <c r="Q40" s="36">
        <f t="shared" si="3"/>
        <v>0.9162375349747619</v>
      </c>
      <c r="S40" s="2">
        <v>14</v>
      </c>
      <c r="T40" s="37">
        <f t="shared" si="5"/>
        <v>0.5451759634355788</v>
      </c>
      <c r="U40" s="38">
        <f t="shared" si="6"/>
        <v>0.2660313102920654</v>
      </c>
      <c r="W40" s="35">
        <f t="shared" si="4"/>
        <v>-0.06603131029206538</v>
      </c>
      <c r="X40" s="21">
        <f t="shared" si="7"/>
        <v>0.00436013393888702</v>
      </c>
    </row>
    <row r="41" spans="2:24" ht="15">
      <c r="B41" s="2">
        <v>15</v>
      </c>
      <c r="C41" s="48">
        <v>0.35</v>
      </c>
      <c r="D41" s="48">
        <v>0</v>
      </c>
      <c r="E41" s="13">
        <v>0.2</v>
      </c>
      <c r="G41" s="2">
        <v>15</v>
      </c>
      <c r="H41" s="36">
        <f t="shared" si="0"/>
        <v>-1.5345149856017946</v>
      </c>
      <c r="I41" s="36">
        <f t="shared" si="1"/>
        <v>-3.540050442459809</v>
      </c>
      <c r="J41" s="36">
        <f t="shared" si="1"/>
        <v>-0.6669313103575307</v>
      </c>
      <c r="K41" s="36">
        <f t="shared" si="1"/>
        <v>-0.7798879332070155</v>
      </c>
      <c r="L41" s="36">
        <f t="shared" si="1"/>
        <v>3.1311561311512826</v>
      </c>
      <c r="M41" s="36">
        <f t="shared" si="2"/>
        <v>-0.6453319007044829</v>
      </c>
      <c r="N41" s="36">
        <f t="shared" si="3"/>
        <v>-0.9436121882723746</v>
      </c>
      <c r="O41" s="36">
        <f t="shared" si="3"/>
        <v>-0.3216313761616757</v>
      </c>
      <c r="P41" s="36">
        <f t="shared" si="3"/>
        <v>-0.37131192095198073</v>
      </c>
      <c r="Q41" s="36">
        <f t="shared" si="3"/>
        <v>0.9163195327380821</v>
      </c>
      <c r="S41" s="2">
        <v>15</v>
      </c>
      <c r="T41" s="37">
        <f t="shared" si="5"/>
        <v>0.38201161851210497</v>
      </c>
      <c r="U41" s="38">
        <f t="shared" si="6"/>
        <v>0.18871637818669285</v>
      </c>
      <c r="W41" s="35">
        <f t="shared" si="4"/>
        <v>0.011283621813307165</v>
      </c>
      <c r="X41" s="21">
        <f t="shared" si="7"/>
        <v>0.00012732012122574127</v>
      </c>
    </row>
    <row r="42" spans="2:24" ht="15">
      <c r="B42" s="2">
        <v>16</v>
      </c>
      <c r="C42" s="48">
        <v>0.2</v>
      </c>
      <c r="D42" s="48">
        <v>-0.2</v>
      </c>
      <c r="E42" s="13">
        <v>0.2</v>
      </c>
      <c r="G42" s="2">
        <v>16</v>
      </c>
      <c r="H42" s="36">
        <f t="shared" si="0"/>
        <v>-1.8140873652587082</v>
      </c>
      <c r="I42" s="36">
        <f t="shared" si="1"/>
        <v>-2.8674435260243554</v>
      </c>
      <c r="J42" s="36">
        <f t="shared" si="1"/>
        <v>-3.46728131035753</v>
      </c>
      <c r="K42" s="36">
        <f t="shared" si="1"/>
        <v>-0.8295374789184854</v>
      </c>
      <c r="L42" s="36">
        <f t="shared" si="1"/>
        <v>3.133060322482066</v>
      </c>
      <c r="M42" s="36">
        <f t="shared" si="2"/>
        <v>-0.7197102881959093</v>
      </c>
      <c r="N42" s="36">
        <f t="shared" si="3"/>
        <v>-0.8924267762356692</v>
      </c>
      <c r="O42" s="36">
        <f t="shared" si="3"/>
        <v>-0.9394846963478771</v>
      </c>
      <c r="P42" s="36">
        <f t="shared" si="3"/>
        <v>-0.3925142465848411</v>
      </c>
      <c r="Q42" s="36">
        <f t="shared" si="3"/>
        <v>0.9164720762554002</v>
      </c>
      <c r="S42" s="2">
        <v>16</v>
      </c>
      <c r="T42" s="37">
        <f t="shared" si="5"/>
        <v>0.5068533637991957</v>
      </c>
      <c r="U42" s="38">
        <f t="shared" si="6"/>
        <v>0.24813708059010037</v>
      </c>
      <c r="W42" s="35">
        <f t="shared" si="4"/>
        <v>-0.048137080590100356</v>
      </c>
      <c r="X42" s="21">
        <f t="shared" si="7"/>
        <v>0.0023171785277378166</v>
      </c>
    </row>
    <row r="43" spans="2:24" ht="15">
      <c r="B43" s="2">
        <v>17</v>
      </c>
      <c r="C43" s="48">
        <v>-0.1</v>
      </c>
      <c r="D43" s="48">
        <v>-0.42600000000000005</v>
      </c>
      <c r="E43" s="13">
        <v>0.2</v>
      </c>
      <c r="G43" s="2">
        <v>17</v>
      </c>
      <c r="H43" s="36">
        <f t="shared" si="0"/>
        <v>-1.7413615461707774</v>
      </c>
      <c r="I43" s="36">
        <f>I$20*$C43+I$21*$D43-I$22</f>
        <v>-1.857274813979254</v>
      </c>
      <c r="J43" s="36">
        <f>J$20*$C43+J$21*$D43-J$22</f>
        <v>-7.675807310357531</v>
      </c>
      <c r="K43" s="36">
        <f>K$20*$C43+K$21*$D43-K$22</f>
        <v>-0.4106954592908919</v>
      </c>
      <c r="L43" s="36">
        <f>L$20*$C43+L$21*$D43-L$22</f>
        <v>3.1360824155527944</v>
      </c>
      <c r="M43" s="36">
        <f t="shared" si="2"/>
        <v>-0.701719849140728</v>
      </c>
      <c r="N43" s="36">
        <f>Fctout(I43)</f>
        <v>-0.7299579782058022</v>
      </c>
      <c r="O43" s="36">
        <f>Fctout(J43)</f>
        <v>-0.9990725984717337</v>
      </c>
      <c r="P43" s="36">
        <f>Fctout(K43)</f>
        <v>-0.2025092504212465</v>
      </c>
      <c r="Q43" s="36">
        <f>Fctout(L43)</f>
        <v>0.9167136282803605</v>
      </c>
      <c r="S43" s="2">
        <v>17</v>
      </c>
      <c r="T43" s="37">
        <f t="shared" si="5"/>
        <v>0.5912961723124797</v>
      </c>
      <c r="U43" s="38">
        <f t="shared" si="6"/>
        <v>0.2873249850285316</v>
      </c>
      <c r="W43" s="35">
        <f aca="true" t="shared" si="8" ref="W43:W58">E43-U43</f>
        <v>-0.08732498502853159</v>
      </c>
      <c r="X43" s="21">
        <f t="shared" si="7"/>
        <v>0.007625653010233266</v>
      </c>
    </row>
    <row r="44" spans="2:24" ht="15">
      <c r="B44" s="2">
        <v>18</v>
      </c>
      <c r="C44" s="48">
        <v>-0.6</v>
      </c>
      <c r="D44" s="48">
        <v>-0.6</v>
      </c>
      <c r="E44" s="13">
        <v>-0.2</v>
      </c>
      <c r="G44" s="2">
        <v>18</v>
      </c>
      <c r="H44" s="36">
        <f aca="true" t="shared" si="9" ref="H44:L59">H$20*$C44+H$21*$D44-H$22</f>
        <v>-0.8841799862574291</v>
      </c>
      <c r="I44" s="36">
        <f t="shared" si="9"/>
        <v>-0.5639044193103881</v>
      </c>
      <c r="J44" s="36">
        <f t="shared" si="9"/>
        <v>-13.068481310357528</v>
      </c>
      <c r="K44" s="36">
        <f t="shared" si="9"/>
        <v>0.8908799288216179</v>
      </c>
      <c r="L44" s="36">
        <f t="shared" si="9"/>
        <v>3.1402034057832626</v>
      </c>
      <c r="M44" s="36">
        <f aca="true" t="shared" si="10" ref="M44:Q59">Fctout(H44)</f>
        <v>-0.41537533498587437</v>
      </c>
      <c r="N44" s="36">
        <f t="shared" si="10"/>
        <v>-0.2747109307494117</v>
      </c>
      <c r="O44" s="36">
        <f t="shared" si="10"/>
        <v>-0.999995778568378</v>
      </c>
      <c r="P44" s="36">
        <f t="shared" si="10"/>
        <v>0.418143451206013</v>
      </c>
      <c r="Q44" s="36">
        <f t="shared" si="10"/>
        <v>0.9170419371315632</v>
      </c>
      <c r="S44" s="2">
        <v>18</v>
      </c>
      <c r="T44" s="37">
        <f aca="true" t="shared" si="11" ref="T44:T59">T$17*$M44+T$18*$N44+T$19*$O44+T$20*$P44+T$21*$Q44-T$22</f>
        <v>-0.3820685745226129</v>
      </c>
      <c r="U44" s="38">
        <f aca="true" t="shared" si="12" ref="U44:U59">Fctout(T44)</f>
        <v>-0.1887438418323257</v>
      </c>
      <c r="W44" s="35">
        <f t="shared" si="8"/>
        <v>-0.011256158167674307</v>
      </c>
      <c r="X44" s="21">
        <f aca="true" t="shared" si="13" ref="X44:X59">W44*W44</f>
        <v>0.000126701096695701</v>
      </c>
    </row>
    <row r="45" spans="2:24" ht="15">
      <c r="B45" s="2">
        <v>19</v>
      </c>
      <c r="C45" s="48">
        <v>-0.55</v>
      </c>
      <c r="D45" s="48">
        <v>-0.1</v>
      </c>
      <c r="E45" s="13">
        <v>-0.2</v>
      </c>
      <c r="G45" s="2">
        <v>19</v>
      </c>
      <c r="H45" s="36">
        <f t="shared" si="9"/>
        <v>0.7826348527896723</v>
      </c>
      <c r="I45" s="36">
        <f t="shared" si="9"/>
        <v>-1.6225102824010338</v>
      </c>
      <c r="J45" s="36">
        <f t="shared" si="9"/>
        <v>-8.66793131035753</v>
      </c>
      <c r="K45" s="36">
        <f t="shared" si="9"/>
        <v>2.1978195175562694</v>
      </c>
      <c r="L45" s="36">
        <f t="shared" si="9"/>
        <v>3.1376104828720637</v>
      </c>
      <c r="M45" s="36">
        <f t="shared" si="10"/>
        <v>0.3724954140453193</v>
      </c>
      <c r="N45" s="36">
        <f t="shared" si="10"/>
        <v>-0.6702820750756011</v>
      </c>
      <c r="O45" s="36">
        <f t="shared" si="10"/>
        <v>-0.9996560300054657</v>
      </c>
      <c r="P45" s="36">
        <f t="shared" si="10"/>
        <v>0.8001070637578368</v>
      </c>
      <c r="Q45" s="36">
        <f t="shared" si="10"/>
        <v>0.9168355102623155</v>
      </c>
      <c r="S45" s="2">
        <v>19</v>
      </c>
      <c r="T45" s="37">
        <f t="shared" si="11"/>
        <v>-0.4664590101664672</v>
      </c>
      <c r="U45" s="38">
        <f t="shared" si="12"/>
        <v>-0.22909061979273945</v>
      </c>
      <c r="W45" s="35">
        <f t="shared" si="8"/>
        <v>0.02909061979273944</v>
      </c>
      <c r="X45" s="21">
        <f t="shared" si="13"/>
        <v>0.0008462641599257237</v>
      </c>
    </row>
    <row r="46" spans="2:24" ht="15">
      <c r="B46" s="2">
        <v>20</v>
      </c>
      <c r="C46" s="48">
        <v>-0.2</v>
      </c>
      <c r="D46" s="48">
        <v>0.45</v>
      </c>
      <c r="E46" s="13">
        <v>-0.2</v>
      </c>
      <c r="G46" s="2">
        <v>20</v>
      </c>
      <c r="H46" s="36">
        <f t="shared" si="9"/>
        <v>1.7375904141355718</v>
      </c>
      <c r="I46" s="36">
        <f t="shared" si="9"/>
        <v>-3.3523886433681493</v>
      </c>
      <c r="J46" s="36">
        <f t="shared" si="9"/>
        <v>-1.4670313103575303</v>
      </c>
      <c r="K46" s="36">
        <f t="shared" si="9"/>
        <v>2.5618203306581906</v>
      </c>
      <c r="L46" s="36">
        <f t="shared" si="9"/>
        <v>3.1327907942923625</v>
      </c>
      <c r="M46" s="36">
        <f t="shared" si="10"/>
        <v>0.7007614891860056</v>
      </c>
      <c r="N46" s="36">
        <f t="shared" si="10"/>
        <v>-0.9323659360078616</v>
      </c>
      <c r="O46" s="36">
        <f t="shared" si="10"/>
        <v>-0.6252114808371978</v>
      </c>
      <c r="P46" s="36">
        <f t="shared" si="10"/>
        <v>0.8567272251305512</v>
      </c>
      <c r="Q46" s="36">
        <f t="shared" si="10"/>
        <v>0.9164505006982167</v>
      </c>
      <c r="S46" s="2">
        <v>20</v>
      </c>
      <c r="T46" s="37">
        <f t="shared" si="11"/>
        <v>-0.6078440938537941</v>
      </c>
      <c r="U46" s="38">
        <f t="shared" si="12"/>
        <v>-0.2948977080565535</v>
      </c>
      <c r="W46" s="35">
        <f t="shared" si="8"/>
        <v>0.09489770805655351</v>
      </c>
      <c r="X46" s="21">
        <f t="shared" si="13"/>
        <v>0.009005574994386862</v>
      </c>
    </row>
    <row r="47" spans="2:24" ht="15">
      <c r="B47" s="2">
        <v>21</v>
      </c>
      <c r="C47" s="48">
        <v>0.2</v>
      </c>
      <c r="D47" s="48">
        <v>0.6</v>
      </c>
      <c r="E47" s="13">
        <v>-0.2</v>
      </c>
      <c r="G47" s="2">
        <v>21</v>
      </c>
      <c r="H47" s="36">
        <f t="shared" si="9"/>
        <v>1.0910647193470708</v>
      </c>
      <c r="I47" s="36">
        <f t="shared" si="9"/>
        <v>-4.407880863154499</v>
      </c>
      <c r="J47" s="36">
        <f t="shared" si="9"/>
        <v>2.933518689642469</v>
      </c>
      <c r="K47" s="36">
        <f t="shared" si="9"/>
        <v>1.5527205029230435</v>
      </c>
      <c r="L47" s="36">
        <f t="shared" si="9"/>
        <v>3.1294451979264877</v>
      </c>
      <c r="M47" s="36">
        <f t="shared" si="10"/>
        <v>0.4971643243513434</v>
      </c>
      <c r="N47" s="36">
        <f t="shared" si="10"/>
        <v>-0.9759312522957092</v>
      </c>
      <c r="O47" s="36">
        <f t="shared" si="10"/>
        <v>0.8989574596767064</v>
      </c>
      <c r="P47" s="36">
        <f t="shared" si="10"/>
        <v>0.6506126194450659</v>
      </c>
      <c r="Q47" s="36">
        <f t="shared" si="10"/>
        <v>0.916182243798739</v>
      </c>
      <c r="S47" s="2">
        <v>21</v>
      </c>
      <c r="T47" s="37">
        <f t="shared" si="11"/>
        <v>-0.5468403737131995</v>
      </c>
      <c r="U47" s="38">
        <f t="shared" si="12"/>
        <v>-0.2668044467159708</v>
      </c>
      <c r="W47" s="35">
        <f t="shared" si="8"/>
        <v>0.0668044467159708</v>
      </c>
      <c r="X47" s="21">
        <f t="shared" si="13"/>
        <v>0.004462834101026982</v>
      </c>
    </row>
    <row r="48" spans="2:24" ht="15">
      <c r="B48" s="2">
        <v>22</v>
      </c>
      <c r="C48" s="48">
        <v>0.5</v>
      </c>
      <c r="D48" s="48">
        <v>0.5</v>
      </c>
      <c r="E48" s="13">
        <v>-0.2</v>
      </c>
      <c r="G48" s="2">
        <v>22</v>
      </c>
      <c r="H48" s="36">
        <f t="shared" si="9"/>
        <v>-0.16551057421771426</v>
      </c>
      <c r="I48" s="36">
        <f t="shared" si="9"/>
        <v>-4.790321360319067</v>
      </c>
      <c r="J48" s="36">
        <f t="shared" si="9"/>
        <v>4.53371868964247</v>
      </c>
      <c r="K48" s="36">
        <f t="shared" si="9"/>
        <v>0.16310835569502713</v>
      </c>
      <c r="L48" s="36">
        <f t="shared" si="9"/>
        <v>3.127896268112157</v>
      </c>
      <c r="M48" s="36">
        <f t="shared" si="10"/>
        <v>-0.0825668883817182</v>
      </c>
      <c r="N48" s="36">
        <f t="shared" si="10"/>
        <v>-0.9835173939036179</v>
      </c>
      <c r="O48" s="36">
        <f t="shared" si="10"/>
        <v>0.9787469507214097</v>
      </c>
      <c r="P48" s="36">
        <f t="shared" si="10"/>
        <v>0.08137384968965887</v>
      </c>
      <c r="Q48" s="36">
        <f t="shared" si="10"/>
        <v>0.9160577686189347</v>
      </c>
      <c r="S48" s="2">
        <v>22</v>
      </c>
      <c r="T48" s="37">
        <f t="shared" si="11"/>
        <v>-0.41179163750155023</v>
      </c>
      <c r="U48" s="38">
        <f t="shared" si="12"/>
        <v>-0.20303480400882615</v>
      </c>
      <c r="W48" s="35">
        <f t="shared" si="8"/>
        <v>0.0030348040088261363</v>
      </c>
      <c r="X48" s="21">
        <f t="shared" si="13"/>
        <v>9.210035371987188E-06</v>
      </c>
    </row>
    <row r="49" spans="2:24" ht="15">
      <c r="B49" s="2">
        <v>23</v>
      </c>
      <c r="C49" s="48">
        <v>0.6</v>
      </c>
      <c r="D49" s="48">
        <v>0.2</v>
      </c>
      <c r="E49" s="13">
        <v>-0.2</v>
      </c>
      <c r="G49" s="2">
        <v>23</v>
      </c>
      <c r="H49" s="36">
        <f t="shared" si="9"/>
        <v>-1.5527530336079023</v>
      </c>
      <c r="I49" s="36">
        <f t="shared" si="9"/>
        <v>-4.404322413663875</v>
      </c>
      <c r="J49" s="36">
        <f t="shared" si="9"/>
        <v>2.933518689642469</v>
      </c>
      <c r="K49" s="36">
        <f t="shared" si="9"/>
        <v>-1.0941816873281542</v>
      </c>
      <c r="L49" s="36">
        <f t="shared" si="9"/>
        <v>3.1285849996925728</v>
      </c>
      <c r="M49" s="36">
        <f t="shared" si="10"/>
        <v>-0.6506219996211439</v>
      </c>
      <c r="N49" s="36">
        <f t="shared" si="10"/>
        <v>-0.9758464884912952</v>
      </c>
      <c r="O49" s="36">
        <f t="shared" si="10"/>
        <v>0.8989574596767064</v>
      </c>
      <c r="P49" s="36">
        <f t="shared" si="10"/>
        <v>-0.4983366848468673</v>
      </c>
      <c r="Q49" s="36">
        <f t="shared" si="10"/>
        <v>0.9161131383115123</v>
      </c>
      <c r="S49" s="2">
        <v>23</v>
      </c>
      <c r="T49" s="37">
        <f t="shared" si="11"/>
        <v>-0.5485412538029788</v>
      </c>
      <c r="U49" s="38">
        <f t="shared" si="12"/>
        <v>-0.26759416913622414</v>
      </c>
      <c r="W49" s="35">
        <f t="shared" si="8"/>
        <v>0.06759416913622412</v>
      </c>
      <c r="X49" s="21">
        <f t="shared" si="13"/>
        <v>0.0045689717012164744</v>
      </c>
    </row>
    <row r="50" spans="2:24" ht="15">
      <c r="B50" s="2">
        <v>24</v>
      </c>
      <c r="C50" s="48">
        <v>0.45</v>
      </c>
      <c r="D50" s="48">
        <v>-0.2</v>
      </c>
      <c r="E50" s="13">
        <v>-0.2</v>
      </c>
      <c r="G50" s="2">
        <v>24</v>
      </c>
      <c r="H50" s="36">
        <f t="shared" si="9"/>
        <v>-2.5586134344162605</v>
      </c>
      <c r="I50" s="36">
        <f t="shared" si="9"/>
        <v>-3.3466061629458856</v>
      </c>
      <c r="J50" s="36">
        <f t="shared" si="9"/>
        <v>-1.4670313103575303</v>
      </c>
      <c r="K50" s="36">
        <f t="shared" si="9"/>
        <v>-1.7393957285000066</v>
      </c>
      <c r="L50" s="36">
        <f t="shared" si="9"/>
        <v>3.131392972162251</v>
      </c>
      <c r="M50" s="36">
        <f t="shared" si="10"/>
        <v>-0.8563000919336082</v>
      </c>
      <c r="N50" s="36">
        <f t="shared" si="10"/>
        <v>-0.9319870486410201</v>
      </c>
      <c r="O50" s="36">
        <f t="shared" si="10"/>
        <v>-0.6252114808371978</v>
      </c>
      <c r="P50" s="36">
        <f t="shared" si="10"/>
        <v>-0.7012205909880226</v>
      </c>
      <c r="Q50" s="36">
        <f t="shared" si="10"/>
        <v>0.9163385204138986</v>
      </c>
      <c r="S50" s="2">
        <v>24</v>
      </c>
      <c r="T50" s="37">
        <f t="shared" si="11"/>
        <v>-0.6066463675836165</v>
      </c>
      <c r="U50" s="38">
        <f t="shared" si="12"/>
        <v>-0.2943508283339038</v>
      </c>
      <c r="W50" s="35">
        <f t="shared" si="8"/>
        <v>0.09435082833390379</v>
      </c>
      <c r="X50" s="21">
        <f t="shared" si="13"/>
        <v>0.008902078807293783</v>
      </c>
    </row>
    <row r="51" spans="2:24" ht="15">
      <c r="B51" s="2">
        <v>25</v>
      </c>
      <c r="C51" s="48">
        <v>-0.1</v>
      </c>
      <c r="D51" s="48">
        <v>-0.55</v>
      </c>
      <c r="E51" s="13">
        <v>-0.2</v>
      </c>
      <c r="G51" s="2">
        <v>25</v>
      </c>
      <c r="H51" s="36">
        <f t="shared" si="9"/>
        <v>-2.191660119284673</v>
      </c>
      <c r="I51" s="36">
        <f t="shared" si="9"/>
        <v>-1.6185070267240818</v>
      </c>
      <c r="J51" s="36">
        <f t="shared" si="9"/>
        <v>-8.66793131035753</v>
      </c>
      <c r="K51" s="36">
        <f t="shared" si="9"/>
        <v>-0.7799454464763288</v>
      </c>
      <c r="L51" s="36">
        <f t="shared" si="9"/>
        <v>3.1366427598589093</v>
      </c>
      <c r="M51" s="36">
        <f t="shared" si="10"/>
        <v>-0.7989961658236135</v>
      </c>
      <c r="N51" s="36">
        <f t="shared" si="10"/>
        <v>-0.669178255238037</v>
      </c>
      <c r="O51" s="36">
        <f t="shared" si="10"/>
        <v>-0.9996560300054657</v>
      </c>
      <c r="P51" s="36">
        <f t="shared" si="10"/>
        <v>-0.37133671257157563</v>
      </c>
      <c r="Q51" s="36">
        <f t="shared" si="10"/>
        <v>0.916758342391414</v>
      </c>
      <c r="S51" s="2">
        <v>25</v>
      </c>
      <c r="T51" s="37">
        <f t="shared" si="11"/>
        <v>-0.4664309215430711</v>
      </c>
      <c r="U51" s="38">
        <f t="shared" si="12"/>
        <v>-0.22907731251898547</v>
      </c>
      <c r="W51" s="35">
        <f t="shared" si="8"/>
        <v>0.02907731251898546</v>
      </c>
      <c r="X51" s="21">
        <f t="shared" si="13"/>
        <v>0.0008454901033267486</v>
      </c>
    </row>
    <row r="52" spans="2:24" ht="15">
      <c r="B52" s="2">
        <v>26</v>
      </c>
      <c r="C52" s="48">
        <v>-0.7</v>
      </c>
      <c r="D52" s="48">
        <v>-0.7</v>
      </c>
      <c r="E52" s="13">
        <v>-0.6</v>
      </c>
      <c r="G52" s="2">
        <v>26</v>
      </c>
      <c r="H52" s="36">
        <f t="shared" si="9"/>
        <v>-0.9495135691701304</v>
      </c>
      <c r="I52" s="36">
        <f t="shared" si="9"/>
        <v>-0.17968469740050885</v>
      </c>
      <c r="J52" s="36">
        <f t="shared" si="9"/>
        <v>-14.668681310357528</v>
      </c>
      <c r="K52" s="36">
        <f t="shared" si="9"/>
        <v>0.9570409809240351</v>
      </c>
      <c r="L52" s="36">
        <f t="shared" si="9"/>
        <v>3.141322236480636</v>
      </c>
      <c r="M52" s="36">
        <f t="shared" si="10"/>
        <v>-0.4420346846651142</v>
      </c>
      <c r="N52" s="36">
        <f t="shared" si="10"/>
        <v>-0.08960140134719567</v>
      </c>
      <c r="O52" s="36">
        <f t="shared" si="10"/>
        <v>-0.9999991478766604</v>
      </c>
      <c r="P52" s="36">
        <f t="shared" si="10"/>
        <v>0.44505793847470276</v>
      </c>
      <c r="Q52" s="36">
        <f t="shared" si="10"/>
        <v>0.9171308576138444</v>
      </c>
      <c r="S52" s="2">
        <v>26</v>
      </c>
      <c r="T52" s="37">
        <f t="shared" si="11"/>
        <v>-1.43510586427118</v>
      </c>
      <c r="U52" s="38">
        <f t="shared" si="12"/>
        <v>-0.6153912443147446</v>
      </c>
      <c r="W52" s="35">
        <f t="shared" si="8"/>
        <v>0.01539124431474459</v>
      </c>
      <c r="X52" s="21">
        <f t="shared" si="13"/>
        <v>0.00023689040155615767</v>
      </c>
    </row>
    <row r="53" spans="2:24" ht="15">
      <c r="B53" s="2">
        <v>27</v>
      </c>
      <c r="C53" s="48">
        <v>-0.65</v>
      </c>
      <c r="D53" s="48">
        <v>-0.1</v>
      </c>
      <c r="E53" s="13">
        <v>-0.6</v>
      </c>
      <c r="G53" s="2">
        <v>27</v>
      </c>
      <c r="H53" s="36">
        <f t="shared" si="9"/>
        <v>1.0804452804526934</v>
      </c>
      <c r="I53" s="36">
        <f t="shared" si="9"/>
        <v>-1.430845227632422</v>
      </c>
      <c r="J53" s="36">
        <f t="shared" si="9"/>
        <v>-9.46803131035753</v>
      </c>
      <c r="K53" s="36">
        <f t="shared" si="9"/>
        <v>2.561762817388878</v>
      </c>
      <c r="L53" s="36">
        <f t="shared" si="9"/>
        <v>3.1382774229999897</v>
      </c>
      <c r="M53" s="36">
        <f t="shared" si="10"/>
        <v>0.4931564785603879</v>
      </c>
      <c r="N53" s="36">
        <f t="shared" si="10"/>
        <v>-0.6140659557209673</v>
      </c>
      <c r="O53" s="36">
        <f t="shared" si="10"/>
        <v>-0.9998454451348178</v>
      </c>
      <c r="P53" s="36">
        <f t="shared" si="10"/>
        <v>0.8567195751463683</v>
      </c>
      <c r="Q53" s="36">
        <f t="shared" si="10"/>
        <v>0.9168886533581567</v>
      </c>
      <c r="S53" s="2">
        <v>27</v>
      </c>
      <c r="T53" s="37">
        <f t="shared" si="11"/>
        <v>-1.4293143349779598</v>
      </c>
      <c r="U53" s="38">
        <f t="shared" si="12"/>
        <v>-0.6135889174656344</v>
      </c>
      <c r="W53" s="35">
        <f t="shared" si="8"/>
        <v>0.013588917465634398</v>
      </c>
      <c r="X53" s="21">
        <f t="shared" si="13"/>
        <v>0.0001846586778878236</v>
      </c>
    </row>
    <row r="54" spans="2:24" ht="15">
      <c r="B54" s="2">
        <v>28</v>
      </c>
      <c r="C54" s="48">
        <v>-0.5</v>
      </c>
      <c r="D54" s="48">
        <v>0.3</v>
      </c>
      <c r="E54" s="13">
        <v>-0.6</v>
      </c>
      <c r="G54" s="2">
        <v>28</v>
      </c>
      <c r="H54" s="36">
        <f t="shared" si="9"/>
        <v>2.0863056812610514</v>
      </c>
      <c r="I54" s="36">
        <f t="shared" si="9"/>
        <v>-2.4885614783504115</v>
      </c>
      <c r="J54" s="36">
        <f t="shared" si="9"/>
        <v>-5.067481310357531</v>
      </c>
      <c r="K54" s="36">
        <f t="shared" si="9"/>
        <v>3.2069768585607292</v>
      </c>
      <c r="L54" s="36">
        <f t="shared" si="9"/>
        <v>3.1354694505303113</v>
      </c>
      <c r="M54" s="36">
        <f t="shared" si="10"/>
        <v>0.7791300421739136</v>
      </c>
      <c r="N54" s="36">
        <f t="shared" si="10"/>
        <v>-0.8466720731644974</v>
      </c>
      <c r="O54" s="36">
        <f t="shared" si="10"/>
        <v>-0.987482312591788</v>
      </c>
      <c r="P54" s="36">
        <f t="shared" si="10"/>
        <v>0.9221919724611196</v>
      </c>
      <c r="Q54" s="36">
        <f t="shared" si="10"/>
        <v>0.9166646888519486</v>
      </c>
      <c r="S54" s="2">
        <v>28</v>
      </c>
      <c r="T54" s="37">
        <f t="shared" si="11"/>
        <v>-1.3340117772209172</v>
      </c>
      <c r="U54" s="38">
        <f t="shared" si="12"/>
        <v>-0.5830069110357118</v>
      </c>
      <c r="W54" s="35">
        <f t="shared" si="8"/>
        <v>-0.016993088964288194</v>
      </c>
      <c r="X54" s="21">
        <f t="shared" si="13"/>
        <v>0.0002887650725482132</v>
      </c>
    </row>
    <row r="55" spans="2:24" ht="15">
      <c r="B55" s="2">
        <v>29</v>
      </c>
      <c r="C55" s="48">
        <v>-0.2</v>
      </c>
      <c r="D55" s="48">
        <v>0.65</v>
      </c>
      <c r="E55" s="13">
        <v>-0.6</v>
      </c>
      <c r="G55" s="2">
        <v>29</v>
      </c>
      <c r="H55" s="36">
        <f t="shared" si="9"/>
        <v>2.463878435287017</v>
      </c>
      <c r="I55" s="36">
        <f t="shared" si="9"/>
        <v>-3.737497977650685</v>
      </c>
      <c r="J55" s="36">
        <f t="shared" si="9"/>
        <v>0.1331686896424693</v>
      </c>
      <c r="K55" s="36">
        <f t="shared" si="9"/>
        <v>3.157384826118573</v>
      </c>
      <c r="L55" s="36">
        <f t="shared" si="9"/>
        <v>3.1318870131534684</v>
      </c>
      <c r="M55" s="36">
        <f t="shared" si="10"/>
        <v>0.8431408970032288</v>
      </c>
      <c r="N55" s="36">
        <f t="shared" si="10"/>
        <v>-0.9534805738274759</v>
      </c>
      <c r="O55" s="36">
        <f t="shared" si="10"/>
        <v>0.06648611900140684</v>
      </c>
      <c r="P55" s="36">
        <f t="shared" si="10"/>
        <v>0.9183974408076652</v>
      </c>
      <c r="Q55" s="36">
        <f t="shared" si="10"/>
        <v>0.9163781146945394</v>
      </c>
      <c r="S55" s="2">
        <v>29</v>
      </c>
      <c r="T55" s="37">
        <f t="shared" si="11"/>
        <v>-1.2073351691571448</v>
      </c>
      <c r="U55" s="38">
        <f t="shared" si="12"/>
        <v>-0.539654196674918</v>
      </c>
      <c r="W55" s="35">
        <f t="shared" si="8"/>
        <v>-0.06034580332508199</v>
      </c>
      <c r="X55" s="21">
        <f t="shared" si="13"/>
        <v>0.003641615978949477</v>
      </c>
    </row>
    <row r="56" spans="2:24" ht="15">
      <c r="B56" s="2">
        <v>30</v>
      </c>
      <c r="C56" s="48">
        <v>0.3</v>
      </c>
      <c r="D56" s="48">
        <v>0.85</v>
      </c>
      <c r="E56" s="13">
        <v>-0.6</v>
      </c>
      <c r="G56" s="2">
        <v>30</v>
      </c>
      <c r="H56" s="36">
        <f t="shared" si="9"/>
        <v>1.7011143181233563</v>
      </c>
      <c r="I56" s="36">
        <f t="shared" si="9"/>
        <v>-5.080932585776281</v>
      </c>
      <c r="J56" s="36">
        <f t="shared" si="9"/>
        <v>5.733868689642469</v>
      </c>
      <c r="K56" s="36">
        <f t="shared" si="9"/>
        <v>1.933232822415913</v>
      </c>
      <c r="L56" s="36">
        <f t="shared" si="9"/>
        <v>3.127648531374944</v>
      </c>
      <c r="M56" s="36">
        <f t="shared" si="10"/>
        <v>0.691360430474331</v>
      </c>
      <c r="N56" s="36">
        <f t="shared" si="10"/>
        <v>-0.9876485311574937</v>
      </c>
      <c r="O56" s="36">
        <f t="shared" si="10"/>
        <v>0.9935517778948267</v>
      </c>
      <c r="P56" s="36">
        <f t="shared" si="10"/>
        <v>0.7472136256986857</v>
      </c>
      <c r="Q56" s="36">
        <f t="shared" si="10"/>
        <v>0.91603784359708</v>
      </c>
      <c r="S56" s="2">
        <v>30</v>
      </c>
      <c r="T56" s="37">
        <f t="shared" si="11"/>
        <v>-1.2506775571716018</v>
      </c>
      <c r="U56" s="38">
        <f t="shared" si="12"/>
        <v>-0.5548342550546091</v>
      </c>
      <c r="W56" s="35">
        <f t="shared" si="8"/>
        <v>-0.04516574494539083</v>
      </c>
      <c r="X56" s="21">
        <f t="shared" si="13"/>
        <v>0.002039944516472097</v>
      </c>
    </row>
    <row r="57" spans="2:24" ht="15">
      <c r="B57" s="2">
        <v>31</v>
      </c>
      <c r="C57" s="48">
        <v>0.7</v>
      </c>
      <c r="D57" s="48">
        <v>0.7</v>
      </c>
      <c r="E57" s="13">
        <v>-0.6</v>
      </c>
      <c r="G57" s="2">
        <v>31</v>
      </c>
      <c r="H57" s="36">
        <f t="shared" si="9"/>
        <v>-0.03484340839231165</v>
      </c>
      <c r="I57" s="36">
        <f t="shared" si="9"/>
        <v>-5.558760804138826</v>
      </c>
      <c r="J57" s="36">
        <f t="shared" si="9"/>
        <v>7.734118689642468</v>
      </c>
      <c r="K57" s="36">
        <f t="shared" si="9"/>
        <v>0.030786251490192762</v>
      </c>
      <c r="L57" s="36">
        <f t="shared" si="9"/>
        <v>3.1256586067174106</v>
      </c>
      <c r="M57" s="36">
        <f t="shared" si="10"/>
        <v>-0.017419941822756285</v>
      </c>
      <c r="N57" s="36">
        <f t="shared" si="10"/>
        <v>-0.9923224881825699</v>
      </c>
      <c r="O57" s="36">
        <f t="shared" si="10"/>
        <v>0.9991251070756378</v>
      </c>
      <c r="P57" s="36">
        <f t="shared" si="10"/>
        <v>0.015391910068554603</v>
      </c>
      <c r="Q57" s="36">
        <f t="shared" si="10"/>
        <v>0.9158776333952551</v>
      </c>
      <c r="S57" s="2">
        <v>31</v>
      </c>
      <c r="T57" s="37">
        <f t="shared" si="11"/>
        <v>-1.39277942648883</v>
      </c>
      <c r="U57" s="38">
        <f t="shared" si="12"/>
        <v>-0.6020711841299011</v>
      </c>
      <c r="W57" s="35">
        <f t="shared" si="8"/>
        <v>0.002071184129901149</v>
      </c>
      <c r="X57" s="21">
        <f t="shared" si="13"/>
        <v>4.28980369995438E-06</v>
      </c>
    </row>
    <row r="58" spans="2:24" ht="15">
      <c r="B58" s="2">
        <v>32</v>
      </c>
      <c r="C58" s="48">
        <v>0.85</v>
      </c>
      <c r="D58" s="48">
        <v>0.3</v>
      </c>
      <c r="E58" s="13">
        <v>-0.6</v>
      </c>
      <c r="G58" s="2">
        <v>32</v>
      </c>
      <c r="H58" s="36">
        <f t="shared" si="9"/>
        <v>-1.934135092189733</v>
      </c>
      <c r="I58" s="36">
        <f t="shared" si="9"/>
        <v>-5.0760397177266725</v>
      </c>
      <c r="J58" s="36">
        <f t="shared" si="9"/>
        <v>5.733868689642469</v>
      </c>
      <c r="K58" s="36">
        <f t="shared" si="9"/>
        <v>-1.706257689179485</v>
      </c>
      <c r="L58" s="36">
        <f t="shared" si="9"/>
        <v>3.126465758803311</v>
      </c>
      <c r="M58" s="36">
        <f t="shared" si="10"/>
        <v>-0.7474128120970542</v>
      </c>
      <c r="N58" s="36">
        <f t="shared" si="10"/>
        <v>-0.987588324924014</v>
      </c>
      <c r="O58" s="36">
        <f t="shared" si="10"/>
        <v>0.9935517778948267</v>
      </c>
      <c r="P58" s="36">
        <f t="shared" si="10"/>
        <v>-0.6927005181171226</v>
      </c>
      <c r="Q58" s="36">
        <f t="shared" si="10"/>
        <v>0.9159426529673064</v>
      </c>
      <c r="S58" s="2">
        <v>32</v>
      </c>
      <c r="T58" s="37">
        <f t="shared" si="11"/>
        <v>-1.2498658793216313</v>
      </c>
      <c r="U58" s="38">
        <f t="shared" si="12"/>
        <v>-0.5545532867595153</v>
      </c>
      <c r="W58" s="35">
        <f t="shared" si="8"/>
        <v>-0.04544671324048466</v>
      </c>
      <c r="X58" s="21">
        <f t="shared" si="13"/>
        <v>0.002065403744362844</v>
      </c>
    </row>
    <row r="59" spans="2:24" ht="15">
      <c r="B59" s="2">
        <v>33</v>
      </c>
      <c r="C59" s="48">
        <v>0.65</v>
      </c>
      <c r="D59" s="48">
        <v>-0.2</v>
      </c>
      <c r="E59" s="13">
        <v>-0.6</v>
      </c>
      <c r="G59" s="2">
        <v>33</v>
      </c>
      <c r="H59" s="36">
        <f t="shared" si="9"/>
        <v>-3.154234289742303</v>
      </c>
      <c r="I59" s="36">
        <f t="shared" si="9"/>
        <v>-3.7299362724831093</v>
      </c>
      <c r="J59" s="36">
        <f t="shared" si="9"/>
        <v>0.1331686896424693</v>
      </c>
      <c r="K59" s="36">
        <f t="shared" si="9"/>
        <v>-2.467282328165224</v>
      </c>
      <c r="L59" s="36">
        <f t="shared" si="9"/>
        <v>3.130059091906399</v>
      </c>
      <c r="M59" s="36">
        <f t="shared" si="10"/>
        <v>-0.9181504815750686</v>
      </c>
      <c r="N59" s="36">
        <f t="shared" si="10"/>
        <v>-0.9531357481798731</v>
      </c>
      <c r="O59" s="36">
        <f t="shared" si="10"/>
        <v>0.06648611900140684</v>
      </c>
      <c r="P59" s="36">
        <f t="shared" si="10"/>
        <v>-0.8436322470199876</v>
      </c>
      <c r="Q59" s="36">
        <f t="shared" si="10"/>
        <v>0.9162315287228844</v>
      </c>
      <c r="S59" s="2">
        <v>33</v>
      </c>
      <c r="T59" s="37">
        <f t="shared" si="11"/>
        <v>-1.2031010459099933</v>
      </c>
      <c r="U59" s="38">
        <f t="shared" si="12"/>
        <v>-0.5381519657938132</v>
      </c>
      <c r="W59" s="35">
        <f>E59-U59</f>
        <v>-0.061848034206186786</v>
      </c>
      <c r="X59" s="21">
        <f t="shared" si="13"/>
        <v>0.003825179335169651</v>
      </c>
    </row>
    <row r="60" spans="2:24" ht="15">
      <c r="B60" s="2">
        <v>34</v>
      </c>
      <c r="C60" s="48">
        <v>0.3</v>
      </c>
      <c r="D60" s="48">
        <v>-0.5</v>
      </c>
      <c r="E60" s="13">
        <v>-0.6</v>
      </c>
      <c r="G60" s="2">
        <v>34</v>
      </c>
      <c r="H60" s="36">
        <f aca="true" t="shared" si="14" ref="H60:L61">H$20*$C60+H$21*$D60-H$22</f>
        <v>-3.2013298246488957</v>
      </c>
      <c r="I60" s="36">
        <f t="shared" si="14"/>
        <v>-2.481444579369164</v>
      </c>
      <c r="J60" s="36">
        <f t="shared" si="14"/>
        <v>-5.067481310357531</v>
      </c>
      <c r="K60" s="36">
        <f t="shared" si="14"/>
        <v>-2.086827521941667</v>
      </c>
      <c r="L60" s="36">
        <f t="shared" si="14"/>
        <v>3.1337490540624815</v>
      </c>
      <c r="M60" s="36">
        <f aca="true" t="shared" si="15" ref="M60:Q61">Fctout(H60)</f>
        <v>-0.921768580400797</v>
      </c>
      <c r="N60" s="36">
        <f t="shared" si="15"/>
        <v>-0.8456614704813931</v>
      </c>
      <c r="O60" s="36">
        <f t="shared" si="15"/>
        <v>-0.987482312591788</v>
      </c>
      <c r="P60" s="36">
        <f t="shared" si="15"/>
        <v>-0.77923255164406</v>
      </c>
      <c r="Q60" s="36">
        <f t="shared" si="15"/>
        <v>0.9165271845693591</v>
      </c>
      <c r="S60" s="2">
        <v>34</v>
      </c>
      <c r="T60" s="37">
        <f>T$17*$M60+T$18*$N60+T$19*$O60+T$20*$P60+T$21*$Q60-T$22</f>
        <v>-1.3338685181283623</v>
      </c>
      <c r="U60" s="38">
        <f>Fctout(T60)</f>
        <v>-0.5829596261869434</v>
      </c>
      <c r="W60" s="35">
        <f>E60-U60</f>
        <v>-0.017040373813056564</v>
      </c>
      <c r="X60" s="21">
        <f>W60*W60</f>
        <v>0.0002903743396887039</v>
      </c>
    </row>
    <row r="61" spans="2:24" ht="15">
      <c r="B61" s="2">
        <v>35</v>
      </c>
      <c r="C61" s="48">
        <v>-0.1</v>
      </c>
      <c r="D61" s="48">
        <v>-0.65</v>
      </c>
      <c r="E61" s="13">
        <v>-0.6</v>
      </c>
      <c r="G61" s="2">
        <v>35</v>
      </c>
      <c r="H61" s="36">
        <f t="shared" si="14"/>
        <v>-2.554804129860395</v>
      </c>
      <c r="I61" s="36">
        <f t="shared" si="14"/>
        <v>-1.4259523595828139</v>
      </c>
      <c r="J61" s="36">
        <f t="shared" si="14"/>
        <v>-9.46803131035753</v>
      </c>
      <c r="K61" s="36">
        <f t="shared" si="14"/>
        <v>-1.0777276942065197</v>
      </c>
      <c r="L61" s="36">
        <f t="shared" si="14"/>
        <v>3.1370946504283563</v>
      </c>
      <c r="M61" s="36">
        <f t="shared" si="15"/>
        <v>-0.8557911962779151</v>
      </c>
      <c r="N61" s="36">
        <f t="shared" si="15"/>
        <v>-0.6125397259267762</v>
      </c>
      <c r="O61" s="36">
        <f t="shared" si="15"/>
        <v>-0.9998454451348178</v>
      </c>
      <c r="P61" s="36">
        <f t="shared" si="15"/>
        <v>-0.492127459515703</v>
      </c>
      <c r="Q61" s="36">
        <f t="shared" si="15"/>
        <v>0.9167943854309106</v>
      </c>
      <c r="S61" s="2">
        <v>35</v>
      </c>
      <c r="T61" s="37">
        <f>T$17*$M61+T$18*$N61+T$19*$O61+T$20*$P61+T$21*$Q61-T$22</f>
        <v>-1.4309329387787297</v>
      </c>
      <c r="U61" s="38">
        <f>Fctout(T61)</f>
        <v>-0.6140932736305572</v>
      </c>
      <c r="W61" s="58">
        <f>E61-U61</f>
        <v>0.014093273630557235</v>
      </c>
      <c r="X61" s="21">
        <f>W61*W61</f>
        <v>0.0001986203616257599</v>
      </c>
    </row>
    <row r="62" spans="2:24" ht="15">
      <c r="B62" s="40"/>
      <c r="C62" s="41"/>
      <c r="D62" s="41"/>
      <c r="E62" s="41"/>
      <c r="G62" s="40"/>
      <c r="H62" s="42"/>
      <c r="I62" s="42"/>
      <c r="J62" s="42"/>
      <c r="K62" s="42"/>
      <c r="L62" s="42"/>
      <c r="M62" s="42"/>
      <c r="N62" s="42"/>
      <c r="O62" s="42"/>
      <c r="P62" s="42"/>
      <c r="Q62" s="42"/>
      <c r="S62" s="43"/>
      <c r="T62" s="44"/>
      <c r="U62" s="45"/>
      <c r="V62" s="72"/>
      <c r="W62" s="58">
        <f>MAX(W27:W61)</f>
        <v>0.1276312514034712</v>
      </c>
      <c r="X62" s="74" t="s">
        <v>37</v>
      </c>
    </row>
    <row r="63" spans="22:24" ht="15">
      <c r="V63" s="72"/>
      <c r="W63" s="98">
        <f>-MIN(W27:W61)</f>
        <v>0.08732498502853159</v>
      </c>
      <c r="X63" s="75" t="s">
        <v>38</v>
      </c>
    </row>
    <row r="64" spans="8:24" ht="18">
      <c r="H64" s="31" t="str">
        <f>M20</f>
        <v>Set 2</v>
      </c>
      <c r="I64" s="52" t="s">
        <v>6</v>
      </c>
      <c r="J64" s="35">
        <f aca="true" t="shared" si="16" ref="J64:N67">H20</f>
        <v>-2.9781042766302104</v>
      </c>
      <c r="K64" s="35">
        <f t="shared" si="16"/>
        <v>-1.9166505476861195</v>
      </c>
      <c r="L64" s="35">
        <f t="shared" si="16"/>
        <v>8.001</v>
      </c>
      <c r="M64" s="35">
        <f t="shared" si="16"/>
        <v>-3.6394329983260847</v>
      </c>
      <c r="N64" s="35">
        <f t="shared" si="16"/>
        <v>-0.00666940127925987</v>
      </c>
      <c r="O64" s="20" t="s">
        <v>5</v>
      </c>
      <c r="P64" s="35">
        <f aca="true" t="shared" si="17" ref="P64:P69">T17</f>
        <v>-8.001000000001197</v>
      </c>
      <c r="Q64" s="20" t="s">
        <v>35</v>
      </c>
      <c r="V64" s="73"/>
      <c r="W64" s="54">
        <f>MAX(W62:W63)</f>
        <v>0.1276312514034712</v>
      </c>
      <c r="X64" s="76" t="s">
        <v>39</v>
      </c>
    </row>
    <row r="65" spans="8:24" ht="15">
      <c r="H65" s="32" t="str">
        <f>M21</f>
        <v>Run 4</v>
      </c>
      <c r="I65" s="52">
        <v>2</v>
      </c>
      <c r="J65" s="35">
        <f t="shared" si="16"/>
        <v>3.631440105757224</v>
      </c>
      <c r="K65" s="35">
        <f t="shared" si="16"/>
        <v>-1.9255466714126792</v>
      </c>
      <c r="L65" s="35">
        <f t="shared" si="16"/>
        <v>8.001</v>
      </c>
      <c r="M65" s="35">
        <f t="shared" si="16"/>
        <v>2.977822477301911</v>
      </c>
      <c r="N65" s="35">
        <f t="shared" si="16"/>
        <v>-0.004518905694472504</v>
      </c>
      <c r="O65" s="20">
        <v>2</v>
      </c>
      <c r="P65" s="35">
        <f t="shared" si="17"/>
        <v>-8.001</v>
      </c>
      <c r="W65" s="21">
        <f>AVERAGE(W27:W61)</f>
        <v>0.001875393163693189</v>
      </c>
      <c r="X65" s="20" t="s">
        <v>55</v>
      </c>
    </row>
    <row r="66" spans="8:24" ht="18">
      <c r="H66" s="67" t="s">
        <v>29</v>
      </c>
      <c r="I66" s="52" t="s">
        <v>7</v>
      </c>
      <c r="J66" s="35">
        <f t="shared" si="16"/>
        <v>0.492178488781221</v>
      </c>
      <c r="K66" s="35">
        <f t="shared" si="16"/>
        <v>2.8692227507696675</v>
      </c>
      <c r="L66" s="35">
        <f t="shared" si="16"/>
        <v>3.46728131035753</v>
      </c>
      <c r="M66" s="35">
        <f t="shared" si="16"/>
        <v>-0.49391361620711394</v>
      </c>
      <c r="N66" s="35">
        <f t="shared" si="16"/>
        <v>-3.1334904215990234</v>
      </c>
      <c r="O66" s="20">
        <v>3</v>
      </c>
      <c r="P66" s="35">
        <f t="shared" si="17"/>
        <v>-0.1772487001879359</v>
      </c>
      <c r="Q66" s="68" t="s">
        <v>34</v>
      </c>
      <c r="W66" s="21">
        <f>STDEV(W27:W61)</f>
        <v>0.05423861844440244</v>
      </c>
      <c r="X66" s="20" t="s">
        <v>56</v>
      </c>
    </row>
    <row r="67" spans="8:17" ht="18">
      <c r="H67" s="49">
        <f>Max_wts</f>
        <v>8.001</v>
      </c>
      <c r="I67" s="66" t="s">
        <v>26</v>
      </c>
      <c r="J67" s="35">
        <f t="shared" si="16"/>
        <v>22.29870198900415</v>
      </c>
      <c r="K67" s="35">
        <f t="shared" si="16"/>
        <v>15.61371849926821</v>
      </c>
      <c r="L67" s="35">
        <f t="shared" si="16"/>
        <v>140.0540416851546</v>
      </c>
      <c r="M67" s="35">
        <f t="shared" si="16"/>
        <v>22.356849915904075</v>
      </c>
      <c r="N67" s="35">
        <f t="shared" si="16"/>
        <v>9.818827123674925</v>
      </c>
      <c r="O67" s="20">
        <v>4</v>
      </c>
      <c r="P67" s="35">
        <f t="shared" si="17"/>
        <v>7.994085437818592</v>
      </c>
      <c r="Q67" s="55">
        <f>W64</f>
        <v>0.1276312514034712</v>
      </c>
    </row>
    <row r="68" spans="8:17" ht="18">
      <c r="H68" s="31" t="s">
        <v>32</v>
      </c>
      <c r="I68" s="69" t="s">
        <v>36</v>
      </c>
      <c r="J68" s="70">
        <v>0.001</v>
      </c>
      <c r="K68" s="71">
        <v>1E-06</v>
      </c>
      <c r="L68" s="50"/>
      <c r="M68" s="50"/>
      <c r="N68" s="68" t="s">
        <v>26</v>
      </c>
      <c r="O68" s="20">
        <v>5</v>
      </c>
      <c r="P68" s="35">
        <f t="shared" si="17"/>
        <v>-4.888746894026355</v>
      </c>
      <c r="Q68" s="31" t="s">
        <v>33</v>
      </c>
    </row>
    <row r="69" spans="8:17" ht="15">
      <c r="H69" s="53">
        <f>X21</f>
        <v>450.4162372049261</v>
      </c>
      <c r="I69" s="51" t="s">
        <v>54</v>
      </c>
      <c r="J69" s="61"/>
      <c r="K69" s="51"/>
      <c r="L69" s="51"/>
      <c r="M69" s="51"/>
      <c r="N69" s="54">
        <f>T23</f>
        <v>240.27409799192014</v>
      </c>
      <c r="O69" s="20" t="s">
        <v>7</v>
      </c>
      <c r="P69" s="35">
        <f t="shared" si="17"/>
        <v>4.9401852909771575</v>
      </c>
      <c r="Q69" s="55">
        <f>Sum_del2</f>
        <v>0.10014524132889904</v>
      </c>
    </row>
  </sheetData>
  <printOptions/>
  <pageMargins left="0.75" right="0.75" top="0.75" bottom="0.25" header="0.5" footer="0.25"/>
  <pageSetup fitToHeight="1" fitToWidth="1" horizontalDpi="300" verticalDpi="300" orientation="landscape" scale="47" r:id="rId17"/>
  <headerFooter alignWithMargins="0">
    <oddHeader xml:space="preserve">&amp;L&amp;D &amp;T&amp;C&amp;F&amp;R    Worksheet Nnet     </oddHeader>
  </headerFooter>
  <drawing r:id="rId16"/>
  <legacyDrawing r:id="rId15"/>
  <oleObjects>
    <oleObject progId="Equation" shapeId="32299" r:id="rId1"/>
    <oleObject progId="Equation" shapeId="2751450" r:id="rId2"/>
    <oleObject progId="Equation" shapeId="2760493" r:id="rId3"/>
    <oleObject progId="Equation" shapeId="2760494" r:id="rId4"/>
    <oleObject progId="Equation" shapeId="2760495" r:id="rId5"/>
    <oleObject progId="Equation" shapeId="2760496" r:id="rId6"/>
    <oleObject progId="Equation" shapeId="2766034" r:id="rId7"/>
    <oleObject progId="Equation" shapeId="2766035" r:id="rId8"/>
    <oleObject progId="Equation" shapeId="2766036" r:id="rId9"/>
    <oleObject progId="Equation" shapeId="2766037" r:id="rId10"/>
    <oleObject progId="Equation.3" shapeId="2795780" r:id="rId11"/>
    <oleObject progId="Equation" shapeId="3099894" r:id="rId12"/>
    <oleObject progId="Equation" shapeId="3161300" r:id="rId13"/>
    <oleObject progId="Equation" shapeId="3169160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M115"/>
  <sheetViews>
    <sheetView zoomScale="50" zoomScaleNormal="50" workbookViewId="0" topLeftCell="A1">
      <selection activeCell="A31" sqref="A31"/>
    </sheetView>
  </sheetViews>
  <sheetFormatPr defaultColWidth="8.88671875" defaultRowHeight="15"/>
  <sheetData>
    <row r="2" ht="15">
      <c r="A2" s="31" t="str">
        <f>A14</f>
        <v>Set 2</v>
      </c>
    </row>
    <row r="3" ht="15">
      <c r="A3" s="31" t="str">
        <f>A15</f>
        <v>Run 4</v>
      </c>
    </row>
    <row r="4" spans="1:13" ht="18">
      <c r="A4" s="63" t="s">
        <v>29</v>
      </c>
      <c r="B4" s="20">
        <f>A25</f>
        <v>2.001</v>
      </c>
      <c r="C4" s="20">
        <f>A33</f>
        <v>3.001</v>
      </c>
      <c r="D4" s="20">
        <f>A41</f>
        <v>4.001</v>
      </c>
      <c r="E4" s="20">
        <f>A49</f>
        <v>5.001</v>
      </c>
      <c r="F4" s="20">
        <f>A57</f>
        <v>6.001</v>
      </c>
      <c r="G4" s="20">
        <f>A65</f>
        <v>7.001</v>
      </c>
      <c r="H4" s="20">
        <f>A73</f>
        <v>8.001</v>
      </c>
      <c r="I4" s="20">
        <f>A81</f>
        <v>0</v>
      </c>
      <c r="J4" s="20">
        <f>A89</f>
        <v>0</v>
      </c>
      <c r="K4" s="20">
        <f>A97</f>
        <v>0</v>
      </c>
      <c r="L4" s="20">
        <f>A105</f>
        <v>0</v>
      </c>
      <c r="M4" s="20">
        <f>A113</f>
        <v>0</v>
      </c>
    </row>
    <row r="5" spans="1:13" ht="18">
      <c r="A5" s="20" t="s">
        <v>32</v>
      </c>
      <c r="B5" s="56">
        <f>A27</f>
        <v>65.98205082806109</v>
      </c>
      <c r="C5" s="56">
        <f>A35</f>
        <v>127.6079809444887</v>
      </c>
      <c r="D5" s="56">
        <f>A43</f>
        <v>168.8340130441518</v>
      </c>
      <c r="E5" s="56">
        <f>A51</f>
        <v>211.28799432413217</v>
      </c>
      <c r="F5" s="56">
        <f>A59</f>
        <v>246.1548350283592</v>
      </c>
      <c r="G5" s="56">
        <f>A67</f>
        <v>367.272748905997</v>
      </c>
      <c r="H5" s="56">
        <f>A75</f>
        <v>450.4162372049261</v>
      </c>
      <c r="I5" s="56">
        <f>A83</f>
        <v>0</v>
      </c>
      <c r="J5" s="56">
        <f>A91</f>
        <v>0</v>
      </c>
      <c r="K5" s="56">
        <f>A99</f>
        <v>0</v>
      </c>
      <c r="L5" s="56">
        <f>A107</f>
        <v>0</v>
      </c>
      <c r="M5" s="56">
        <f>A115</f>
        <v>0</v>
      </c>
    </row>
    <row r="6" spans="1:13" ht="18">
      <c r="A6" s="20" t="s">
        <v>41</v>
      </c>
      <c r="B6" s="56">
        <f aca="true" t="shared" si="0" ref="B6:M6">B5/B4</f>
        <v>32.97453814495807</v>
      </c>
      <c r="C6" s="56">
        <f t="shared" si="0"/>
        <v>42.521819708260146</v>
      </c>
      <c r="D6" s="56">
        <f t="shared" si="0"/>
        <v>42.19795377259479</v>
      </c>
      <c r="E6" s="56">
        <f t="shared" si="0"/>
        <v>42.24914903501943</v>
      </c>
      <c r="F6" s="56">
        <f t="shared" si="0"/>
        <v>41.01896934316934</v>
      </c>
      <c r="G6" s="56">
        <f t="shared" si="0"/>
        <v>52.460041266390085</v>
      </c>
      <c r="H6" s="56">
        <f t="shared" si="0"/>
        <v>56.294992776518704</v>
      </c>
      <c r="I6" s="56" t="e">
        <f t="shared" si="0"/>
        <v>#DIV/0!</v>
      </c>
      <c r="J6" s="56" t="e">
        <f t="shared" si="0"/>
        <v>#DIV/0!</v>
      </c>
      <c r="K6" s="56" t="e">
        <f t="shared" si="0"/>
        <v>#DIV/0!</v>
      </c>
      <c r="L6" s="56" t="e">
        <f t="shared" si="0"/>
        <v>#DIV/0!</v>
      </c>
      <c r="M6" s="56" t="e">
        <f t="shared" si="0"/>
        <v>#DIV/0!</v>
      </c>
    </row>
    <row r="7" spans="1:13" ht="18">
      <c r="A7" s="20" t="s">
        <v>33</v>
      </c>
      <c r="B7" s="56">
        <f>J27</f>
        <v>3.334333412464783</v>
      </c>
      <c r="C7" s="56">
        <f>J35</f>
        <v>0.883955615905003</v>
      </c>
      <c r="D7" s="56">
        <f>J43</f>
        <v>0.24011737467135877</v>
      </c>
      <c r="E7" s="56">
        <f>J51</f>
        <v>0.12331921163354616</v>
      </c>
      <c r="F7" s="56">
        <f>J59</f>
        <v>0.11043860297363808</v>
      </c>
      <c r="G7" s="56">
        <f>J67</f>
        <v>0.10355260977230658</v>
      </c>
      <c r="H7" s="56">
        <f>J75</f>
        <v>0.10014524132889975</v>
      </c>
      <c r="I7" s="56">
        <f>J83</f>
        <v>0</v>
      </c>
      <c r="J7" s="56">
        <f>J91</f>
        <v>0</v>
      </c>
      <c r="K7" s="56">
        <f>J99</f>
        <v>0</v>
      </c>
      <c r="L7" s="56">
        <f>J107</f>
        <v>0</v>
      </c>
      <c r="M7" s="56">
        <f>J115</f>
        <v>0</v>
      </c>
    </row>
    <row r="8" spans="1:13" ht="15">
      <c r="A8" s="20" t="s">
        <v>42</v>
      </c>
      <c r="B8" s="57">
        <f aca="true" t="shared" si="1" ref="B8:M8">B5*B7</f>
        <v>220.0061566989537</v>
      </c>
      <c r="C8" s="57">
        <f t="shared" si="1"/>
        <v>112.79979139017941</v>
      </c>
      <c r="D8" s="57">
        <f t="shared" si="1"/>
        <v>40.539979967391666</v>
      </c>
      <c r="E8" s="57">
        <f t="shared" si="1"/>
        <v>26.055868887685154</v>
      </c>
      <c r="F8" s="57">
        <f t="shared" si="1"/>
        <v>27.18499609573834</v>
      </c>
      <c r="G8" s="57">
        <f t="shared" si="1"/>
        <v>38.032051647465046</v>
      </c>
      <c r="H8" s="57">
        <f t="shared" si="1"/>
        <v>45.10704277334228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</row>
    <row r="11" spans="2:9" ht="17.25">
      <c r="B11" s="7" t="s">
        <v>4</v>
      </c>
      <c r="C11" s="8"/>
      <c r="D11" s="8"/>
      <c r="E11" s="8"/>
      <c r="F11" s="8"/>
      <c r="G11" s="9"/>
      <c r="H11" s="46" t="s">
        <v>0</v>
      </c>
      <c r="I11" s="46"/>
    </row>
    <row r="12" spans="2:9" ht="15">
      <c r="B12" s="10" t="s">
        <v>1</v>
      </c>
      <c r="C12" s="11"/>
      <c r="D12" s="11"/>
      <c r="E12" s="11"/>
      <c r="F12" s="11"/>
      <c r="G12" s="12"/>
      <c r="H12" s="47" t="s">
        <v>1</v>
      </c>
      <c r="I12" s="47"/>
    </row>
    <row r="13" spans="2:9" ht="15">
      <c r="B13" s="19"/>
      <c r="C13" s="20" t="s">
        <v>5</v>
      </c>
      <c r="D13" s="20">
        <v>2</v>
      </c>
      <c r="E13" s="20">
        <v>3</v>
      </c>
      <c r="F13" s="20">
        <v>4</v>
      </c>
      <c r="G13" s="20">
        <v>5</v>
      </c>
      <c r="H13" s="20"/>
      <c r="I13" s="20"/>
    </row>
    <row r="14" spans="1:10" ht="15">
      <c r="A14" s="31" t="s">
        <v>15</v>
      </c>
      <c r="B14" s="52" t="s">
        <v>6</v>
      </c>
      <c r="C14" s="35">
        <v>-0.14624164555803096</v>
      </c>
      <c r="D14" s="35">
        <v>0.2958800012207404</v>
      </c>
      <c r="E14" s="35">
        <v>0.15202795495468002</v>
      </c>
      <c r="F14" s="35">
        <v>0.17182226020081176</v>
      </c>
      <c r="G14" s="35">
        <v>0.04078798791467022</v>
      </c>
      <c r="H14" s="20" t="s">
        <v>5</v>
      </c>
      <c r="I14" s="35">
        <v>0.1565507980590228</v>
      </c>
      <c r="J14" s="20" t="s">
        <v>35</v>
      </c>
    </row>
    <row r="15" spans="1:9" ht="15">
      <c r="A15" s="32" t="s">
        <v>46</v>
      </c>
      <c r="B15" s="52">
        <v>2</v>
      </c>
      <c r="C15" s="35">
        <v>0.0696462904751732</v>
      </c>
      <c r="D15" s="35">
        <v>0.11333658864101075</v>
      </c>
      <c r="E15" s="35">
        <v>-0.22129886776329843</v>
      </c>
      <c r="F15" s="35">
        <v>-0.0684194463942381</v>
      </c>
      <c r="G15" s="35">
        <v>0.11084627826776938</v>
      </c>
      <c r="H15" s="20">
        <v>2</v>
      </c>
      <c r="I15" s="35">
        <v>0.2078402050843837</v>
      </c>
    </row>
    <row r="16" spans="1:10" ht="18">
      <c r="A16" s="49" t="s">
        <v>16</v>
      </c>
      <c r="B16" s="52" t="s">
        <v>7</v>
      </c>
      <c r="C16" s="35">
        <v>0.10476699118015077</v>
      </c>
      <c r="D16" s="35">
        <v>-0.10826441236610003</v>
      </c>
      <c r="E16" s="35">
        <v>-0.16680501724295785</v>
      </c>
      <c r="F16" s="35">
        <v>-0.02434461500900297</v>
      </c>
      <c r="G16" s="35">
        <v>-0.27401654103213596</v>
      </c>
      <c r="H16" s="20">
        <v>3</v>
      </c>
      <c r="I16" s="35">
        <v>-0.19427167577135532</v>
      </c>
      <c r="J16" s="68" t="s">
        <v>34</v>
      </c>
    </row>
    <row r="17" spans="1:10" ht="18">
      <c r="A17" s="49" t="s">
        <v>17</v>
      </c>
      <c r="B17" s="66" t="s">
        <v>26</v>
      </c>
      <c r="C17" s="35">
        <f>C14^2+C15^2+C16^2</f>
        <v>0.037213347113414744</v>
      </c>
      <c r="D17" s="35">
        <f>D14^2+D15^2+D16^2</f>
        <v>0.11211134043214396</v>
      </c>
      <c r="E17" s="35">
        <f>E14^2+E15^2+E16^2</f>
        <v>0.09990960173844353</v>
      </c>
      <c r="F17" s="35">
        <f>F14^2+F15^2+F16^2</f>
        <v>0.034796770025346056</v>
      </c>
      <c r="G17" s="58">
        <f>G14^2+G15^2+G16^2</f>
        <v>0.0890356221231593</v>
      </c>
      <c r="H17" s="20">
        <v>4</v>
      </c>
      <c r="I17" s="35">
        <v>-0.15700857570116275</v>
      </c>
      <c r="J17" s="55">
        <v>0.9074216826323873</v>
      </c>
    </row>
    <row r="18" spans="1:10" ht="18">
      <c r="A18" s="31" t="s">
        <v>45</v>
      </c>
      <c r="B18" s="50"/>
      <c r="C18" s="50"/>
      <c r="D18" s="50"/>
      <c r="E18" s="50"/>
      <c r="F18" s="50"/>
      <c r="G18" s="68" t="s">
        <v>26</v>
      </c>
      <c r="H18" s="52">
        <v>5</v>
      </c>
      <c r="I18" s="35">
        <v>0.05897091586046936</v>
      </c>
      <c r="J18" s="31" t="s">
        <v>33</v>
      </c>
    </row>
    <row r="19" spans="1:10" ht="15">
      <c r="A19" s="53">
        <f>SUM(C17:G17,G19)</f>
        <v>0.5453872384155817</v>
      </c>
      <c r="B19" s="51"/>
      <c r="C19" s="51"/>
      <c r="D19" s="51"/>
      <c r="E19" s="51"/>
      <c r="F19" s="51"/>
      <c r="G19" s="54">
        <f>I14^2+I15^2+I16^2+I17^2+I18^2+I19^2</f>
        <v>0.17232055698307408</v>
      </c>
      <c r="H19" s="52" t="s">
        <v>7</v>
      </c>
      <c r="I19" s="35">
        <v>0.1968352305673391</v>
      </c>
      <c r="J19" s="55">
        <v>8.744831753782124</v>
      </c>
    </row>
    <row r="22" spans="1:10" ht="15">
      <c r="A22" s="31" t="s">
        <v>15</v>
      </c>
      <c r="B22" s="52" t="s">
        <v>6</v>
      </c>
      <c r="C22" s="35">
        <v>-2.0009999999980503</v>
      </c>
      <c r="D22" s="35">
        <v>-2.0009999534267187</v>
      </c>
      <c r="E22" s="35">
        <v>2.001</v>
      </c>
      <c r="F22" s="35">
        <v>-2.001000000001011</v>
      </c>
      <c r="G22" s="35">
        <v>-0.006560896464493261</v>
      </c>
      <c r="H22" s="20" t="s">
        <v>5</v>
      </c>
      <c r="I22" s="35">
        <v>-2.001000000003833</v>
      </c>
      <c r="J22" s="20" t="s">
        <v>35</v>
      </c>
    </row>
    <row r="23" spans="1:9" ht="15">
      <c r="A23" s="32" t="s">
        <v>46</v>
      </c>
      <c r="B23" s="52">
        <v>2</v>
      </c>
      <c r="C23" s="35">
        <v>2.001</v>
      </c>
      <c r="D23" s="35">
        <v>-2.0009998514597953</v>
      </c>
      <c r="E23" s="35">
        <v>2.001</v>
      </c>
      <c r="F23" s="35">
        <v>2.001</v>
      </c>
      <c r="G23" s="35">
        <v>-0.004493554408677922</v>
      </c>
      <c r="H23" s="20">
        <v>2</v>
      </c>
      <c r="I23" s="35">
        <v>-2.0010000000029384</v>
      </c>
    </row>
    <row r="24" spans="1:10" ht="15">
      <c r="A24" s="67" t="s">
        <v>40</v>
      </c>
      <c r="B24" s="52" t="s">
        <v>7</v>
      </c>
      <c r="C24" s="35">
        <v>1.277352531212251</v>
      </c>
      <c r="D24" s="35">
        <v>1.448571221472704</v>
      </c>
      <c r="E24" s="35">
        <v>0.749497979698219</v>
      </c>
      <c r="F24" s="35">
        <v>-1.2768077683344006</v>
      </c>
      <c r="G24" s="35">
        <v>-2.000999999996153</v>
      </c>
      <c r="H24" s="20">
        <v>3</v>
      </c>
      <c r="I24" s="35">
        <v>-2.0009999999974393</v>
      </c>
      <c r="J24" s="68" t="s">
        <v>47</v>
      </c>
    </row>
    <row r="25" spans="1:10" ht="15">
      <c r="A25" s="49">
        <v>2.001</v>
      </c>
      <c r="B25" s="66" t="s">
        <v>48</v>
      </c>
      <c r="C25" s="35">
        <v>9.63963148898654</v>
      </c>
      <c r="D25" s="35">
        <v>10.106359802834776</v>
      </c>
      <c r="E25" s="35">
        <v>8.569749221571712</v>
      </c>
      <c r="F25" s="35">
        <v>9.638240077283118</v>
      </c>
      <c r="G25" s="35">
        <v>4.0040642373782465</v>
      </c>
      <c r="H25" s="20">
        <v>4</v>
      </c>
      <c r="I25" s="35">
        <v>2.001</v>
      </c>
      <c r="J25" s="55">
        <v>0.570884573079879</v>
      </c>
    </row>
    <row r="26" spans="1:10" ht="15">
      <c r="A26" s="31" t="s">
        <v>49</v>
      </c>
      <c r="B26" s="69" t="s">
        <v>36</v>
      </c>
      <c r="C26" s="70">
        <v>1E-06</v>
      </c>
      <c r="D26" s="71">
        <v>1E-06</v>
      </c>
      <c r="E26" s="50"/>
      <c r="F26" s="50"/>
      <c r="G26" s="68" t="s">
        <v>48</v>
      </c>
      <c r="H26" s="20">
        <v>5</v>
      </c>
      <c r="I26" s="35">
        <v>-2.0009999999974646</v>
      </c>
      <c r="J26" s="31" t="s">
        <v>50</v>
      </c>
    </row>
    <row r="27" spans="1:10" ht="15">
      <c r="A27" s="53">
        <v>65.98205082806109</v>
      </c>
      <c r="B27" s="51" t="s">
        <v>20</v>
      </c>
      <c r="C27" s="61"/>
      <c r="D27" s="51"/>
      <c r="E27" s="51"/>
      <c r="F27" s="51"/>
      <c r="G27" s="54">
        <v>24.0240060000067</v>
      </c>
      <c r="H27" s="20" t="s">
        <v>7</v>
      </c>
      <c r="I27" s="35">
        <v>2.001</v>
      </c>
      <c r="J27" s="55">
        <v>3.334333412464783</v>
      </c>
    </row>
    <row r="30" spans="1:10" ht="15">
      <c r="A30" s="31" t="s">
        <v>15</v>
      </c>
      <c r="B30" s="52" t="s">
        <v>6</v>
      </c>
      <c r="C30" s="35">
        <v>-3.0009999999947645</v>
      </c>
      <c r="D30" s="35">
        <v>-2.676950637751415</v>
      </c>
      <c r="E30" s="35">
        <v>2.185340193178501</v>
      </c>
      <c r="F30" s="35">
        <v>-3.0014509950912727</v>
      </c>
      <c r="G30" s="35">
        <v>-0.006557158116906601</v>
      </c>
      <c r="H30" s="20" t="s">
        <v>5</v>
      </c>
      <c r="I30" s="35">
        <v>-3.000192400646039</v>
      </c>
      <c r="J30" s="20" t="s">
        <v>35</v>
      </c>
    </row>
    <row r="31" spans="1:9" ht="15">
      <c r="A31" s="32" t="s">
        <v>46</v>
      </c>
      <c r="B31" s="52">
        <v>2</v>
      </c>
      <c r="C31" s="35">
        <v>3.001</v>
      </c>
      <c r="D31" s="35">
        <v>-2.670624013125039</v>
      </c>
      <c r="E31" s="35">
        <v>2.1929104272535835</v>
      </c>
      <c r="F31" s="35">
        <v>3.001</v>
      </c>
      <c r="G31" s="35">
        <v>-0.004464060432469807</v>
      </c>
      <c r="H31" s="20">
        <v>2</v>
      </c>
      <c r="I31" s="35">
        <v>-2.0444327142279897</v>
      </c>
    </row>
    <row r="32" spans="1:10" ht="15">
      <c r="A32" s="67" t="s">
        <v>40</v>
      </c>
      <c r="B32" s="52" t="s">
        <v>7</v>
      </c>
      <c r="C32" s="35">
        <v>1.5446377600351735</v>
      </c>
      <c r="D32" s="35">
        <v>2.537146244839568</v>
      </c>
      <c r="E32" s="35">
        <v>1.7608586898604344</v>
      </c>
      <c r="F32" s="35">
        <v>-1.541927850912862</v>
      </c>
      <c r="G32" s="35">
        <v>-3.0009999999961394</v>
      </c>
      <c r="H32" s="20">
        <v>3</v>
      </c>
      <c r="I32" s="35">
        <v>-2.0491226717447026</v>
      </c>
      <c r="J32" s="68" t="s">
        <v>47</v>
      </c>
    </row>
    <row r="33" spans="1:10" ht="15">
      <c r="A33" s="49">
        <v>3.001</v>
      </c>
      <c r="B33" s="66" t="s">
        <v>48</v>
      </c>
      <c r="C33" s="35">
        <v>20.397907809695052</v>
      </c>
      <c r="D33" s="35">
        <v>20.735408404141317</v>
      </c>
      <c r="E33" s="35">
        <v>12.685191227535947</v>
      </c>
      <c r="F33" s="35">
        <v>20.39225057335515</v>
      </c>
      <c r="G33" s="35">
        <v>9.006063924134944</v>
      </c>
      <c r="H33" s="20">
        <v>4</v>
      </c>
      <c r="I33" s="35">
        <v>3.001</v>
      </c>
      <c r="J33" s="55">
        <v>0.36633047665233875</v>
      </c>
    </row>
    <row r="34" spans="1:10" ht="15">
      <c r="A34" s="31" t="s">
        <v>49</v>
      </c>
      <c r="B34" s="69" t="s">
        <v>36</v>
      </c>
      <c r="C34" s="70">
        <v>0.001</v>
      </c>
      <c r="D34" s="71">
        <v>1E-06</v>
      </c>
      <c r="E34" s="50"/>
      <c r="F34" s="50"/>
      <c r="G34" s="68" t="s">
        <v>48</v>
      </c>
      <c r="H34" s="20">
        <v>5</v>
      </c>
      <c r="I34" s="35">
        <v>-3.0009999999991406</v>
      </c>
      <c r="J34" s="31" t="s">
        <v>50</v>
      </c>
    </row>
    <row r="35" spans="1:10" ht="15">
      <c r="A35" s="53">
        <v>127.6079809444887</v>
      </c>
      <c r="B35" s="51" t="s">
        <v>51</v>
      </c>
      <c r="C35" s="61"/>
      <c r="D35" s="51"/>
      <c r="E35" s="51"/>
      <c r="F35" s="51"/>
      <c r="G35" s="54">
        <v>44.39115900562629</v>
      </c>
      <c r="H35" s="20" t="s">
        <v>7</v>
      </c>
      <c r="I35" s="35">
        <v>2.9998989512770997</v>
      </c>
      <c r="J35" s="55">
        <v>0.883955615905003</v>
      </c>
    </row>
    <row r="38" spans="1:10" ht="15">
      <c r="A38" s="31" t="s">
        <v>15</v>
      </c>
      <c r="B38" s="52" t="s">
        <v>6</v>
      </c>
      <c r="C38" s="35">
        <v>-2.9117717107111534</v>
      </c>
      <c r="D38" s="35">
        <v>-2.4556622571730657</v>
      </c>
      <c r="E38" s="35">
        <v>1.603123538174684</v>
      </c>
      <c r="F38" s="35">
        <v>-4.0010000000005315</v>
      </c>
      <c r="G38" s="35">
        <v>-0.006561623648427603</v>
      </c>
      <c r="H38" s="20" t="s">
        <v>5</v>
      </c>
      <c r="I38" s="35">
        <v>-4.001000000000577</v>
      </c>
      <c r="J38" s="20" t="s">
        <v>35</v>
      </c>
    </row>
    <row r="39" spans="1:9" ht="15">
      <c r="A39" s="32" t="s">
        <v>46</v>
      </c>
      <c r="B39" s="52">
        <v>2</v>
      </c>
      <c r="C39" s="35">
        <v>4.001</v>
      </c>
      <c r="D39" s="35">
        <v>-2.426324977485601</v>
      </c>
      <c r="E39" s="35">
        <v>1.6011836598823794</v>
      </c>
      <c r="F39" s="35">
        <v>2.947189197203811</v>
      </c>
      <c r="G39" s="35">
        <v>-0.0044635922952269225</v>
      </c>
      <c r="H39" s="20">
        <v>2</v>
      </c>
      <c r="I39" s="35">
        <v>-4.001000000000011</v>
      </c>
    </row>
    <row r="40" spans="1:10" ht="15">
      <c r="A40" s="67" t="s">
        <v>40</v>
      </c>
      <c r="B40" s="52" t="s">
        <v>7</v>
      </c>
      <c r="C40" s="35">
        <v>0.9779280355832023</v>
      </c>
      <c r="D40" s="35">
        <v>2.724662284687587</v>
      </c>
      <c r="E40" s="35">
        <v>2.9310341575469043</v>
      </c>
      <c r="F40" s="35">
        <v>-0.9883742460005185</v>
      </c>
      <c r="G40" s="35">
        <v>-3.1182606893028284</v>
      </c>
      <c r="H40" s="20">
        <v>3</v>
      </c>
      <c r="I40" s="35">
        <v>-1.3706946935461215</v>
      </c>
      <c r="J40" s="68" t="s">
        <v>47</v>
      </c>
    </row>
    <row r="41" spans="1:10" ht="15">
      <c r="A41" s="49">
        <v>4.001</v>
      </c>
      <c r="B41" s="66" t="s">
        <v>48</v>
      </c>
      <c r="C41" s="35">
        <v>25.442758738077384</v>
      </c>
      <c r="D41" s="35">
        <v>19.3411145832738</v>
      </c>
      <c r="E41" s="35">
        <v>13.72475542403074</v>
      </c>
      <c r="F41" s="35">
        <v>25.670808814276185</v>
      </c>
      <c r="G41" s="35">
        <v>9.723612705012432</v>
      </c>
      <c r="H41" s="20">
        <v>4</v>
      </c>
      <c r="I41" s="35">
        <v>4.001</v>
      </c>
      <c r="J41" s="55">
        <v>0.20929666028896232</v>
      </c>
    </row>
    <row r="42" spans="1:10" ht="15">
      <c r="A42" s="31" t="s">
        <v>49</v>
      </c>
      <c r="B42" s="69" t="s">
        <v>36</v>
      </c>
      <c r="C42" s="70">
        <v>0.001</v>
      </c>
      <c r="D42" s="71">
        <v>1E-06</v>
      </c>
      <c r="E42" s="50"/>
      <c r="F42" s="50"/>
      <c r="G42" s="68" t="s">
        <v>48</v>
      </c>
      <c r="H42" s="20">
        <v>5</v>
      </c>
      <c r="I42" s="35">
        <v>-3.5135853187107706</v>
      </c>
      <c r="J42" s="31" t="s">
        <v>50</v>
      </c>
    </row>
    <row r="43" spans="1:10" ht="15">
      <c r="A43" s="53">
        <v>168.8340130441518</v>
      </c>
      <c r="B43" s="51" t="s">
        <v>51</v>
      </c>
      <c r="C43" s="61"/>
      <c r="D43" s="51"/>
      <c r="E43" s="51"/>
      <c r="F43" s="51"/>
      <c r="G43" s="54">
        <v>74.93096277948126</v>
      </c>
      <c r="H43" s="20" t="s">
        <v>7</v>
      </c>
      <c r="I43" s="35">
        <v>3.5613022961693654</v>
      </c>
      <c r="J43" s="55">
        <v>0.24011737467135877</v>
      </c>
    </row>
    <row r="46" spans="1:10" ht="15">
      <c r="A46" s="31" t="s">
        <v>15</v>
      </c>
      <c r="B46" s="52" t="s">
        <v>6</v>
      </c>
      <c r="C46" s="35">
        <v>-3.243938142333705</v>
      </c>
      <c r="D46" s="35">
        <v>-2.4617813374700814</v>
      </c>
      <c r="E46" s="35">
        <v>1.4551325932637418</v>
      </c>
      <c r="F46" s="35">
        <v>-4.270056773548488</v>
      </c>
      <c r="G46" s="35">
        <v>-0.006563897098501837</v>
      </c>
      <c r="H46" s="20" t="s">
        <v>5</v>
      </c>
      <c r="I46" s="35">
        <v>-5.001000000000002</v>
      </c>
      <c r="J46" s="20" t="s">
        <v>35</v>
      </c>
    </row>
    <row r="47" spans="1:9" ht="15">
      <c r="A47" s="32" t="s">
        <v>46</v>
      </c>
      <c r="B47" s="52">
        <v>2</v>
      </c>
      <c r="C47" s="35">
        <v>4.262443143155591</v>
      </c>
      <c r="D47" s="35">
        <v>-2.462004601379404</v>
      </c>
      <c r="E47" s="35">
        <v>1.4633374354817195</v>
      </c>
      <c r="F47" s="35">
        <v>3.2559247703030216</v>
      </c>
      <c r="G47" s="35">
        <v>-0.0044647546455176285</v>
      </c>
      <c r="H47" s="20">
        <v>2</v>
      </c>
      <c r="I47" s="35">
        <v>-5.001000000000791</v>
      </c>
    </row>
    <row r="48" spans="1:10" ht="15">
      <c r="A48" s="67" t="s">
        <v>40</v>
      </c>
      <c r="B48" s="52" t="s">
        <v>7</v>
      </c>
      <c r="C48" s="35">
        <v>0.745797790804002</v>
      </c>
      <c r="D48" s="35">
        <v>2.9151222790645877</v>
      </c>
      <c r="E48" s="35">
        <v>3.393192034196826</v>
      </c>
      <c r="F48" s="35">
        <v>-0.751576036248318</v>
      </c>
      <c r="G48" s="35">
        <v>-3.186206182916928</v>
      </c>
      <c r="H48" s="20">
        <v>3</v>
      </c>
      <c r="I48" s="35">
        <v>-1.1806320833331019</v>
      </c>
      <c r="J48" s="68" t="s">
        <v>47</v>
      </c>
    </row>
    <row r="49" spans="1:10" ht="15">
      <c r="A49" s="49">
        <v>5.001</v>
      </c>
      <c r="B49" s="66" t="s">
        <v>48</v>
      </c>
      <c r="C49" s="35">
        <v>29.247770564689688</v>
      </c>
      <c r="D49" s="35">
        <v>20.619771912628057</v>
      </c>
      <c r="E49" s="35">
        <v>15.772519494997471</v>
      </c>
      <c r="F49" s="35">
        <v>29.39929749746284</v>
      </c>
      <c r="G49" s="35">
        <v>10.151972858837226</v>
      </c>
      <c r="H49" s="20">
        <v>4</v>
      </c>
      <c r="I49" s="35">
        <v>4.997497351166935</v>
      </c>
      <c r="J49" s="55">
        <v>0.12313413289955072</v>
      </c>
    </row>
    <row r="50" spans="1:10" ht="15">
      <c r="A50" s="31" t="s">
        <v>49</v>
      </c>
      <c r="B50" s="69" t="s">
        <v>36</v>
      </c>
      <c r="C50" s="70">
        <v>0.001</v>
      </c>
      <c r="D50" s="71">
        <v>1E-06</v>
      </c>
      <c r="E50" s="50"/>
      <c r="F50" s="50"/>
      <c r="G50" s="68" t="s">
        <v>48</v>
      </c>
      <c r="H50" s="20">
        <v>5</v>
      </c>
      <c r="I50" s="35">
        <v>-3.8139469832956845</v>
      </c>
      <c r="J50" s="31" t="s">
        <v>50</v>
      </c>
    </row>
    <row r="51" spans="1:10" ht="15">
      <c r="A51" s="53">
        <v>211.28799432413217</v>
      </c>
      <c r="B51" s="51" t="s">
        <v>52</v>
      </c>
      <c r="C51" s="61"/>
      <c r="D51" s="51"/>
      <c r="E51" s="51"/>
      <c r="F51" s="51"/>
      <c r="G51" s="54">
        <v>106.09666199551691</v>
      </c>
      <c r="H51" s="20" t="s">
        <v>7</v>
      </c>
      <c r="I51" s="35">
        <v>3.893789479800203</v>
      </c>
      <c r="J51" s="55">
        <v>0.12331921163354616</v>
      </c>
    </row>
    <row r="54" spans="1:10" ht="15">
      <c r="A54" s="31" t="s">
        <v>15</v>
      </c>
      <c r="B54" s="52" t="s">
        <v>6</v>
      </c>
      <c r="C54" s="35">
        <v>-3.133189674266787</v>
      </c>
      <c r="D54" s="35">
        <v>-2.215239448924698</v>
      </c>
      <c r="E54" s="35">
        <v>3.3612851224654245</v>
      </c>
      <c r="F54" s="35">
        <v>-3.9823992882790793</v>
      </c>
      <c r="G54" s="35">
        <v>-0.006669044863581903</v>
      </c>
      <c r="H54" s="20" t="s">
        <v>5</v>
      </c>
      <c r="I54" s="35">
        <v>-6.0010000000120804</v>
      </c>
      <c r="J54" s="20" t="s">
        <v>35</v>
      </c>
    </row>
    <row r="55" spans="1:9" ht="15">
      <c r="A55" s="32" t="s">
        <v>46</v>
      </c>
      <c r="B55" s="52">
        <v>2</v>
      </c>
      <c r="C55" s="35">
        <v>3.978096588839096</v>
      </c>
      <c r="D55" s="35">
        <v>-2.2238247865620635</v>
      </c>
      <c r="E55" s="35">
        <v>3.3004043910350758</v>
      </c>
      <c r="F55" s="35">
        <v>3.129716457038012</v>
      </c>
      <c r="G55" s="35">
        <v>-0.0045136753034408315</v>
      </c>
      <c r="H55" s="20">
        <v>2</v>
      </c>
      <c r="I55" s="35">
        <v>-6.0010000000026915</v>
      </c>
    </row>
    <row r="56" spans="1:10" ht="15">
      <c r="A56" s="67" t="s">
        <v>40</v>
      </c>
      <c r="B56" s="52" t="s">
        <v>7</v>
      </c>
      <c r="C56" s="35">
        <v>0.6356702062285162</v>
      </c>
      <c r="D56" s="35">
        <v>2.882146848447599</v>
      </c>
      <c r="E56" s="35">
        <v>2.4278215310281457</v>
      </c>
      <c r="F56" s="35">
        <v>-0.6344396906487959</v>
      </c>
      <c r="G56" s="35">
        <v>-2.939717383365486</v>
      </c>
      <c r="H56" s="20">
        <v>3</v>
      </c>
      <c r="I56" s="35">
        <v>-0.23293517611108025</v>
      </c>
      <c r="J56" s="68" t="s">
        <v>47</v>
      </c>
    </row>
    <row r="57" spans="1:10" ht="15">
      <c r="A57" s="49">
        <v>6.001</v>
      </c>
      <c r="B57" s="66" t="s">
        <v>48</v>
      </c>
      <c r="C57" s="35">
        <v>26.046206616151874</v>
      </c>
      <c r="D57" s="35">
        <v>18.159452953416434</v>
      </c>
      <c r="E57" s="35">
        <v>28.085224205394862</v>
      </c>
      <c r="F57" s="35">
        <v>26.057142913810825</v>
      </c>
      <c r="G57" s="35">
        <v>8.642003143485358</v>
      </c>
      <c r="H57" s="20">
        <v>4</v>
      </c>
      <c r="I57" s="35">
        <v>5.996591009760922</v>
      </c>
      <c r="J57" s="55">
        <v>0.12377612571359742</v>
      </c>
    </row>
    <row r="58" spans="1:10" ht="15">
      <c r="A58" s="31" t="s">
        <v>49</v>
      </c>
      <c r="B58" s="69" t="s">
        <v>36</v>
      </c>
      <c r="C58" s="70">
        <v>0.001</v>
      </c>
      <c r="D58" s="71">
        <v>1E-06</v>
      </c>
      <c r="E58" s="50"/>
      <c r="F58" s="50"/>
      <c r="G58" s="68" t="s">
        <v>48</v>
      </c>
      <c r="H58" s="20">
        <v>5</v>
      </c>
      <c r="I58" s="35">
        <v>-3.952706835163734</v>
      </c>
      <c r="J58" s="31" t="s">
        <v>50</v>
      </c>
    </row>
    <row r="59" spans="1:10" ht="15">
      <c r="A59" s="53">
        <v>246.1548350283592</v>
      </c>
      <c r="B59" s="51" t="s">
        <v>53</v>
      </c>
      <c r="C59" s="61"/>
      <c r="D59" s="51"/>
      <c r="E59" s="51"/>
      <c r="F59" s="51"/>
      <c r="G59" s="54">
        <v>139.16480519609985</v>
      </c>
      <c r="H59" s="20" t="s">
        <v>7</v>
      </c>
      <c r="I59" s="35">
        <v>3.9374546773971932</v>
      </c>
      <c r="J59" s="55">
        <v>0.11043860297363808</v>
      </c>
    </row>
    <row r="62" spans="1:10" ht="15">
      <c r="A62" s="31" t="s">
        <v>15</v>
      </c>
      <c r="B62" s="52" t="s">
        <v>6</v>
      </c>
      <c r="C62" s="35">
        <v>-3.027274012429687</v>
      </c>
      <c r="D62" s="35">
        <v>-2.03637582468941</v>
      </c>
      <c r="E62" s="35">
        <v>7.0009999999999994</v>
      </c>
      <c r="F62" s="35">
        <v>-3.7776696462861</v>
      </c>
      <c r="G62" s="35">
        <v>-0.006678115582636786</v>
      </c>
      <c r="H62" s="20" t="s">
        <v>5</v>
      </c>
      <c r="I62" s="35">
        <v>-7.000999999927058</v>
      </c>
      <c r="J62" s="20" t="s">
        <v>35</v>
      </c>
    </row>
    <row r="63" spans="1:9" ht="15">
      <c r="A63" s="32" t="s">
        <v>46</v>
      </c>
      <c r="B63" s="52">
        <v>2</v>
      </c>
      <c r="C63" s="35">
        <v>3.7692844646178263</v>
      </c>
      <c r="D63" s="35">
        <v>-2.046483809359667</v>
      </c>
      <c r="E63" s="35">
        <v>7.001</v>
      </c>
      <c r="F63" s="35">
        <v>3.0257392197924906</v>
      </c>
      <c r="G63" s="35">
        <v>-0.004521920224491585</v>
      </c>
      <c r="H63" s="20">
        <v>2</v>
      </c>
      <c r="I63" s="35">
        <v>-7.0009999999285935</v>
      </c>
    </row>
    <row r="64" spans="1:10" ht="15">
      <c r="A64" s="67" t="s">
        <v>40</v>
      </c>
      <c r="B64" s="52" t="s">
        <v>7</v>
      </c>
      <c r="C64" s="35">
        <v>0.5566570420401782</v>
      </c>
      <c r="D64" s="35">
        <v>2.8477453151599708</v>
      </c>
      <c r="E64" s="35">
        <v>3.19163244590764</v>
      </c>
      <c r="F64" s="35">
        <v>-0.557795102959612</v>
      </c>
      <c r="G64" s="35">
        <v>-3.0202843766836285</v>
      </c>
      <c r="H64" s="20">
        <v>3</v>
      </c>
      <c r="I64" s="35">
        <v>-0.16802759110018337</v>
      </c>
      <c r="J64" s="68" t="s">
        <v>47</v>
      </c>
    </row>
    <row r="65" spans="1:10" ht="15">
      <c r="A65" s="49">
        <v>7.001</v>
      </c>
      <c r="B65" s="66" t="s">
        <v>48</v>
      </c>
      <c r="C65" s="35">
        <v>23.681760383994348</v>
      </c>
      <c r="D65" s="35">
        <v>16.444575861366292</v>
      </c>
      <c r="E65" s="35">
        <v>108.21451966977038</v>
      </c>
      <c r="F65" s="35">
        <v>23.73702115954754</v>
      </c>
      <c r="G65" s="35">
        <v>9.122182761029466</v>
      </c>
      <c r="H65" s="20">
        <v>4</v>
      </c>
      <c r="I65" s="35">
        <v>6.9950070057345775</v>
      </c>
      <c r="J65" s="55">
        <v>0.126348930707615</v>
      </c>
    </row>
    <row r="66" spans="1:10" ht="15">
      <c r="A66" s="31" t="s">
        <v>49</v>
      </c>
      <c r="B66" s="69" t="s">
        <v>36</v>
      </c>
      <c r="C66" s="70">
        <v>0.001</v>
      </c>
      <c r="D66" s="71">
        <v>1E-06</v>
      </c>
      <c r="E66" s="50"/>
      <c r="F66" s="50"/>
      <c r="G66" s="68" t="s">
        <v>48</v>
      </c>
      <c r="H66" s="20">
        <v>5</v>
      </c>
      <c r="I66" s="35">
        <v>-4.417123811371344</v>
      </c>
      <c r="J66" s="31" t="s">
        <v>50</v>
      </c>
    </row>
    <row r="67" spans="1:10" ht="15">
      <c r="A67" s="53">
        <v>367.272748905997</v>
      </c>
      <c r="B67" s="51" t="s">
        <v>19</v>
      </c>
      <c r="C67" s="61"/>
      <c r="D67" s="51"/>
      <c r="E67" s="51"/>
      <c r="F67" s="51"/>
      <c r="G67" s="54">
        <v>186.07268907028893</v>
      </c>
      <c r="H67" s="20" t="s">
        <v>7</v>
      </c>
      <c r="I67" s="35">
        <v>4.424403691536254</v>
      </c>
      <c r="J67" s="55">
        <v>0.10355260977230658</v>
      </c>
    </row>
    <row r="70" spans="1:10" ht="15">
      <c r="A70" s="78" t="s">
        <v>15</v>
      </c>
      <c r="B70" s="79" t="s">
        <v>6</v>
      </c>
      <c r="C70" s="80">
        <v>-2.9781042766302104</v>
      </c>
      <c r="D70" s="80">
        <v>-1.9166505476861195</v>
      </c>
      <c r="E70" s="80">
        <v>8.001</v>
      </c>
      <c r="F70" s="80">
        <v>-3.6394329983260847</v>
      </c>
      <c r="G70" s="80">
        <v>-0.00666940127925987</v>
      </c>
      <c r="H70" s="81" t="s">
        <v>5</v>
      </c>
      <c r="I70" s="80">
        <v>-8.001000000001197</v>
      </c>
      <c r="J70" s="81" t="s">
        <v>35</v>
      </c>
    </row>
    <row r="71" spans="1:10" ht="15">
      <c r="A71" s="82" t="s">
        <v>46</v>
      </c>
      <c r="B71" s="79">
        <v>2</v>
      </c>
      <c r="C71" s="80">
        <v>3.631440105757224</v>
      </c>
      <c r="D71" s="80">
        <v>-1.9255466714126792</v>
      </c>
      <c r="E71" s="80">
        <v>8.001</v>
      </c>
      <c r="F71" s="80">
        <v>2.977822477301911</v>
      </c>
      <c r="G71" s="80">
        <v>-0.004518905694472504</v>
      </c>
      <c r="H71" s="81">
        <v>2</v>
      </c>
      <c r="I71" s="80">
        <v>-8.001</v>
      </c>
      <c r="J71" s="83"/>
    </row>
    <row r="72" spans="1:10" ht="15">
      <c r="A72" s="84" t="s">
        <v>40</v>
      </c>
      <c r="B72" s="79" t="s">
        <v>7</v>
      </c>
      <c r="C72" s="80">
        <v>0.492178488781221</v>
      </c>
      <c r="D72" s="80">
        <v>2.8692227507696675</v>
      </c>
      <c r="E72" s="80">
        <v>3.46728131035753</v>
      </c>
      <c r="F72" s="80">
        <v>-0.49391361620711394</v>
      </c>
      <c r="G72" s="80">
        <v>-3.1334904215990234</v>
      </c>
      <c r="H72" s="81">
        <v>3</v>
      </c>
      <c r="I72" s="80">
        <v>-0.1772487001879359</v>
      </c>
      <c r="J72" s="85" t="s">
        <v>47</v>
      </c>
    </row>
    <row r="73" spans="1:10" ht="15">
      <c r="A73" s="86">
        <v>8.001</v>
      </c>
      <c r="B73" s="87" t="s">
        <v>48</v>
      </c>
      <c r="C73" s="80">
        <v>22.29870198900415</v>
      </c>
      <c r="D73" s="80">
        <v>15.61371849926821</v>
      </c>
      <c r="E73" s="80">
        <v>140.0540416851546</v>
      </c>
      <c r="F73" s="80">
        <v>22.356849915904075</v>
      </c>
      <c r="G73" s="80">
        <v>9.818827123674925</v>
      </c>
      <c r="H73" s="81">
        <v>4</v>
      </c>
      <c r="I73" s="80">
        <v>7.994085437818592</v>
      </c>
      <c r="J73" s="88">
        <v>0.1276312514034712</v>
      </c>
    </row>
    <row r="74" spans="1:10" ht="15">
      <c r="A74" s="78" t="s">
        <v>49</v>
      </c>
      <c r="B74" s="89" t="s">
        <v>36</v>
      </c>
      <c r="C74" s="90">
        <v>0.001</v>
      </c>
      <c r="D74" s="91">
        <v>1E-06</v>
      </c>
      <c r="E74" s="92"/>
      <c r="F74" s="92"/>
      <c r="G74" s="85" t="s">
        <v>48</v>
      </c>
      <c r="H74" s="81">
        <v>5</v>
      </c>
      <c r="I74" s="80">
        <v>-4.888746894026355</v>
      </c>
      <c r="J74" s="78" t="s">
        <v>50</v>
      </c>
    </row>
    <row r="75" spans="1:10" ht="15">
      <c r="A75" s="93">
        <v>450.4162372049261</v>
      </c>
      <c r="B75" s="94" t="s">
        <v>54</v>
      </c>
      <c r="C75" s="95"/>
      <c r="D75" s="94"/>
      <c r="E75" s="94"/>
      <c r="F75" s="94"/>
      <c r="G75" s="96">
        <v>240.27409799192014</v>
      </c>
      <c r="H75" s="81" t="s">
        <v>7</v>
      </c>
      <c r="I75" s="80">
        <v>4.9401852909771575</v>
      </c>
      <c r="J75" s="88">
        <v>0.10014524132889975</v>
      </c>
    </row>
    <row r="78" spans="1:10" ht="15">
      <c r="A78" s="31"/>
      <c r="B78" s="52"/>
      <c r="C78" s="35"/>
      <c r="D78" s="35"/>
      <c r="E78" s="35"/>
      <c r="F78" s="35"/>
      <c r="G78" s="35"/>
      <c r="H78" s="20"/>
      <c r="I78" s="35"/>
      <c r="J78" s="20"/>
    </row>
    <row r="79" spans="1:9" ht="15">
      <c r="A79" s="32"/>
      <c r="B79" s="52"/>
      <c r="C79" s="35"/>
      <c r="D79" s="35"/>
      <c r="E79" s="35"/>
      <c r="F79" s="35"/>
      <c r="G79" s="35"/>
      <c r="H79" s="20"/>
      <c r="I79" s="35"/>
    </row>
    <row r="80" spans="1:10" ht="15">
      <c r="A80" s="67"/>
      <c r="B80" s="52"/>
      <c r="C80" s="35"/>
      <c r="D80" s="35"/>
      <c r="E80" s="35"/>
      <c r="F80" s="35"/>
      <c r="G80" s="35"/>
      <c r="H80" s="20"/>
      <c r="I80" s="35"/>
      <c r="J80" s="68"/>
    </row>
    <row r="81" spans="1:10" ht="15">
      <c r="A81" s="49"/>
      <c r="B81" s="66"/>
      <c r="C81" s="35"/>
      <c r="D81" s="35"/>
      <c r="E81" s="35"/>
      <c r="F81" s="35"/>
      <c r="G81" s="35"/>
      <c r="H81" s="20"/>
      <c r="I81" s="35"/>
      <c r="J81" s="55"/>
    </row>
    <row r="82" spans="1:10" ht="15">
      <c r="A82" s="31"/>
      <c r="B82" s="69"/>
      <c r="C82" s="70"/>
      <c r="D82" s="71"/>
      <c r="E82" s="50"/>
      <c r="F82" s="50"/>
      <c r="G82" s="68"/>
      <c r="H82" s="20"/>
      <c r="I82" s="35"/>
      <c r="J82" s="31"/>
    </row>
    <row r="83" spans="1:10" ht="15">
      <c r="A83" s="53"/>
      <c r="B83" s="51"/>
      <c r="C83" s="61"/>
      <c r="D83" s="51"/>
      <c r="E83" s="51"/>
      <c r="F83" s="51"/>
      <c r="G83" s="54"/>
      <c r="H83" s="20"/>
      <c r="I83" s="35"/>
      <c r="J83" s="55"/>
    </row>
    <row r="86" spans="1:10" ht="15">
      <c r="A86" s="31"/>
      <c r="B86" s="52"/>
      <c r="C86" s="35"/>
      <c r="D86" s="35"/>
      <c r="E86" s="35"/>
      <c r="F86" s="35"/>
      <c r="G86" s="35"/>
      <c r="H86" s="20"/>
      <c r="I86" s="35"/>
      <c r="J86" s="20"/>
    </row>
    <row r="87" spans="1:9" ht="15">
      <c r="A87" s="32"/>
      <c r="B87" s="52"/>
      <c r="C87" s="35"/>
      <c r="D87" s="35"/>
      <c r="E87" s="35"/>
      <c r="F87" s="35"/>
      <c r="G87" s="35"/>
      <c r="H87" s="20"/>
      <c r="I87" s="35"/>
    </row>
    <row r="88" spans="1:10" ht="15">
      <c r="A88" s="67"/>
      <c r="B88" s="52"/>
      <c r="C88" s="35"/>
      <c r="D88" s="35"/>
      <c r="E88" s="35"/>
      <c r="F88" s="35"/>
      <c r="G88" s="35"/>
      <c r="H88" s="20"/>
      <c r="I88" s="35"/>
      <c r="J88" s="68"/>
    </row>
    <row r="89" spans="1:10" ht="15">
      <c r="A89" s="49"/>
      <c r="B89" s="66"/>
      <c r="C89" s="35"/>
      <c r="D89" s="35"/>
      <c r="E89" s="35"/>
      <c r="F89" s="35"/>
      <c r="G89" s="35"/>
      <c r="H89" s="20"/>
      <c r="I89" s="35"/>
      <c r="J89" s="55"/>
    </row>
    <row r="90" spans="1:10" ht="15">
      <c r="A90" s="31"/>
      <c r="B90" s="69"/>
      <c r="C90" s="70"/>
      <c r="D90" s="71"/>
      <c r="E90" s="50"/>
      <c r="F90" s="50"/>
      <c r="G90" s="68"/>
      <c r="H90" s="20"/>
      <c r="I90" s="35"/>
      <c r="J90" s="31"/>
    </row>
    <row r="91" spans="1:10" ht="15">
      <c r="A91" s="53"/>
      <c r="B91" s="51"/>
      <c r="C91" s="61"/>
      <c r="D91" s="51"/>
      <c r="E91" s="51"/>
      <c r="F91" s="51"/>
      <c r="G91" s="54"/>
      <c r="H91" s="20"/>
      <c r="I91" s="35"/>
      <c r="J91" s="55"/>
    </row>
    <row r="94" spans="1:10" ht="15">
      <c r="A94" s="31"/>
      <c r="B94" s="52"/>
      <c r="C94" s="35"/>
      <c r="D94" s="35"/>
      <c r="E94" s="35"/>
      <c r="F94" s="35"/>
      <c r="G94" s="35"/>
      <c r="H94" s="20"/>
      <c r="I94" s="35"/>
      <c r="J94" s="20"/>
    </row>
    <row r="95" spans="1:9" ht="15">
      <c r="A95" s="32"/>
      <c r="B95" s="52"/>
      <c r="C95" s="35"/>
      <c r="D95" s="35"/>
      <c r="E95" s="35"/>
      <c r="F95" s="35"/>
      <c r="G95" s="35"/>
      <c r="H95" s="20"/>
      <c r="I95" s="35"/>
    </row>
    <row r="96" spans="1:10" ht="15">
      <c r="A96" s="67"/>
      <c r="B96" s="52"/>
      <c r="C96" s="35"/>
      <c r="D96" s="35"/>
      <c r="E96" s="35"/>
      <c r="F96" s="35"/>
      <c r="G96" s="35"/>
      <c r="H96" s="20"/>
      <c r="I96" s="35"/>
      <c r="J96" s="68"/>
    </row>
    <row r="97" spans="1:10" ht="15">
      <c r="A97" s="49"/>
      <c r="B97" s="66"/>
      <c r="C97" s="35"/>
      <c r="D97" s="35"/>
      <c r="E97" s="35"/>
      <c r="F97" s="35"/>
      <c r="G97" s="35"/>
      <c r="H97" s="20"/>
      <c r="I97" s="35"/>
      <c r="J97" s="55"/>
    </row>
    <row r="98" spans="1:10" ht="15">
      <c r="A98" s="31"/>
      <c r="B98" s="69"/>
      <c r="C98" s="70"/>
      <c r="D98" s="71"/>
      <c r="E98" s="50"/>
      <c r="F98" s="50"/>
      <c r="G98" s="68"/>
      <c r="H98" s="20"/>
      <c r="I98" s="35"/>
      <c r="J98" s="31"/>
    </row>
    <row r="99" spans="1:10" ht="15">
      <c r="A99" s="53"/>
      <c r="B99" s="51"/>
      <c r="C99" s="61"/>
      <c r="D99" s="51"/>
      <c r="E99" s="51"/>
      <c r="F99" s="51"/>
      <c r="G99" s="54"/>
      <c r="H99" s="20"/>
      <c r="I99" s="35"/>
      <c r="J99" s="55"/>
    </row>
    <row r="102" spans="1:10" ht="15">
      <c r="A102" s="31"/>
      <c r="B102" s="52"/>
      <c r="C102" s="35"/>
      <c r="D102" s="35"/>
      <c r="E102" s="35"/>
      <c r="F102" s="35"/>
      <c r="G102" s="35"/>
      <c r="H102" s="20"/>
      <c r="I102" s="35"/>
      <c r="J102" s="20"/>
    </row>
    <row r="103" spans="1:9" ht="15">
      <c r="A103" s="32"/>
      <c r="B103" s="52"/>
      <c r="C103" s="35"/>
      <c r="D103" s="35"/>
      <c r="E103" s="35"/>
      <c r="F103" s="35"/>
      <c r="G103" s="35"/>
      <c r="H103" s="20"/>
      <c r="I103" s="35"/>
    </row>
    <row r="104" spans="1:10" ht="15">
      <c r="A104" s="67"/>
      <c r="B104" s="52"/>
      <c r="C104" s="35"/>
      <c r="D104" s="35"/>
      <c r="E104" s="35"/>
      <c r="F104" s="35"/>
      <c r="G104" s="35"/>
      <c r="H104" s="20"/>
      <c r="I104" s="35"/>
      <c r="J104" s="68"/>
    </row>
    <row r="105" spans="1:10" ht="15">
      <c r="A105" s="49"/>
      <c r="B105" s="66"/>
      <c r="C105" s="35"/>
      <c r="D105" s="35"/>
      <c r="E105" s="35"/>
      <c r="F105" s="35"/>
      <c r="G105" s="35"/>
      <c r="H105" s="20"/>
      <c r="I105" s="35"/>
      <c r="J105" s="55"/>
    </row>
    <row r="106" spans="1:10" ht="15">
      <c r="A106" s="31"/>
      <c r="B106" s="69"/>
      <c r="C106" s="70"/>
      <c r="D106" s="71"/>
      <c r="E106" s="50"/>
      <c r="F106" s="50"/>
      <c r="G106" s="68"/>
      <c r="H106" s="20"/>
      <c r="I106" s="35"/>
      <c r="J106" s="31"/>
    </row>
    <row r="107" spans="1:10" ht="15">
      <c r="A107" s="53"/>
      <c r="B107" s="51"/>
      <c r="C107" s="61"/>
      <c r="D107" s="51"/>
      <c r="E107" s="51"/>
      <c r="F107" s="51"/>
      <c r="G107" s="54"/>
      <c r="H107" s="20"/>
      <c r="I107" s="35"/>
      <c r="J107" s="55"/>
    </row>
    <row r="110" spans="1:10" ht="15">
      <c r="A110" s="31"/>
      <c r="B110" s="52"/>
      <c r="C110" s="35"/>
      <c r="D110" s="35"/>
      <c r="E110" s="35"/>
      <c r="F110" s="35"/>
      <c r="G110" s="35"/>
      <c r="H110" s="20"/>
      <c r="I110" s="35"/>
      <c r="J110" s="20"/>
    </row>
    <row r="111" spans="1:9" ht="15">
      <c r="A111" s="32"/>
      <c r="B111" s="52"/>
      <c r="C111" s="35"/>
      <c r="D111" s="35"/>
      <c r="E111" s="35"/>
      <c r="F111" s="35"/>
      <c r="G111" s="35"/>
      <c r="H111" s="20"/>
      <c r="I111" s="35"/>
    </row>
    <row r="112" spans="1:10" ht="15">
      <c r="A112" s="67"/>
      <c r="B112" s="52"/>
      <c r="C112" s="35"/>
      <c r="D112" s="35"/>
      <c r="E112" s="35"/>
      <c r="F112" s="35"/>
      <c r="G112" s="35"/>
      <c r="H112" s="20"/>
      <c r="I112" s="35"/>
      <c r="J112" s="68"/>
    </row>
    <row r="113" spans="1:10" ht="15">
      <c r="A113" s="49"/>
      <c r="B113" s="66"/>
      <c r="C113" s="35"/>
      <c r="D113" s="35"/>
      <c r="E113" s="35"/>
      <c r="F113" s="35"/>
      <c r="G113" s="35"/>
      <c r="H113" s="20"/>
      <c r="I113" s="35"/>
      <c r="J113" s="55"/>
    </row>
    <row r="114" spans="1:10" ht="15">
      <c r="A114" s="31"/>
      <c r="B114" s="69"/>
      <c r="C114" s="70"/>
      <c r="D114" s="71"/>
      <c r="E114" s="50"/>
      <c r="F114" s="50"/>
      <c r="G114" s="68"/>
      <c r="H114" s="20"/>
      <c r="I114" s="35"/>
      <c r="J114" s="31"/>
    </row>
    <row r="115" spans="1:10" ht="15">
      <c r="A115" s="53"/>
      <c r="B115" s="51"/>
      <c r="C115" s="61"/>
      <c r="D115" s="51"/>
      <c r="E115" s="51"/>
      <c r="F115" s="51"/>
      <c r="G115" s="54"/>
      <c r="H115" s="20"/>
      <c r="I115" s="35"/>
      <c r="J115" s="55"/>
    </row>
  </sheetData>
  <printOptions/>
  <pageMargins left="0.75" right="0.75" top="0.75" bottom="0.5" header="0.5" footer="0.5"/>
  <pageSetup fitToHeight="1" fitToWidth="1" horizontalDpi="300" verticalDpi="300" orientation="portrait" scale="42" r:id="rId2"/>
  <headerFooter alignWithMargins="0">
    <oddHeader>&amp;L&amp;20File - &amp;F&amp;C&amp;20Worksheet - &amp;A&amp;R&amp;20&amp;D -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115"/>
  <sheetViews>
    <sheetView zoomScale="50" zoomScaleNormal="50" workbookViewId="0" topLeftCell="A1">
      <selection activeCell="A19" sqref="A19"/>
    </sheetView>
  </sheetViews>
  <sheetFormatPr defaultColWidth="8.88671875" defaultRowHeight="15"/>
  <sheetData>
    <row r="2" ht="15">
      <c r="A2" s="31" t="str">
        <f>A14</f>
        <v>Set ?</v>
      </c>
    </row>
    <row r="3" ht="15">
      <c r="A3" s="31" t="str">
        <f>A15</f>
        <v>Run ?</v>
      </c>
    </row>
    <row r="4" spans="1:13" ht="18">
      <c r="A4" s="63" t="s">
        <v>29</v>
      </c>
      <c r="B4" s="20">
        <f>A25</f>
        <v>0</v>
      </c>
      <c r="C4" s="20">
        <f>A33</f>
        <v>0</v>
      </c>
      <c r="D4" s="20">
        <f>A41</f>
        <v>0</v>
      </c>
      <c r="E4" s="20">
        <f>A49</f>
        <v>0</v>
      </c>
      <c r="F4" s="20">
        <f>A57</f>
        <v>0</v>
      </c>
      <c r="G4" s="20">
        <f>A65</f>
        <v>0</v>
      </c>
      <c r="H4" s="20">
        <f>A73</f>
        <v>0</v>
      </c>
      <c r="I4" s="20">
        <f>A81</f>
        <v>0</v>
      </c>
      <c r="J4" s="20">
        <f>A89</f>
        <v>0</v>
      </c>
      <c r="K4" s="20">
        <f>A97</f>
        <v>0</v>
      </c>
      <c r="L4" s="20">
        <f>A105</f>
        <v>0</v>
      </c>
      <c r="M4" s="20">
        <f>A113</f>
        <v>0</v>
      </c>
    </row>
    <row r="5" spans="1:13" ht="18">
      <c r="A5" s="20" t="s">
        <v>32</v>
      </c>
      <c r="B5" s="56">
        <f>A27</f>
        <v>0</v>
      </c>
      <c r="C5" s="56">
        <f>A35</f>
        <v>0</v>
      </c>
      <c r="D5" s="56">
        <f>A43</f>
        <v>0</v>
      </c>
      <c r="E5" s="56">
        <f>A51</f>
        <v>0</v>
      </c>
      <c r="F5" s="56">
        <f>A59</f>
        <v>0</v>
      </c>
      <c r="G5" s="56">
        <f>A67</f>
        <v>0</v>
      </c>
      <c r="H5" s="56">
        <f>A75</f>
        <v>0</v>
      </c>
      <c r="I5" s="56">
        <f>A83</f>
        <v>0</v>
      </c>
      <c r="J5" s="56">
        <f>A91</f>
        <v>0</v>
      </c>
      <c r="K5" s="56">
        <f>A99</f>
        <v>0</v>
      </c>
      <c r="L5" s="56">
        <f>A107</f>
        <v>0</v>
      </c>
      <c r="M5" s="56">
        <f>A115</f>
        <v>0</v>
      </c>
    </row>
    <row r="6" spans="1:13" ht="18">
      <c r="A6" s="20" t="s">
        <v>41</v>
      </c>
      <c r="B6" s="56" t="e">
        <f aca="true" t="shared" si="0" ref="B6:M6">B5/B4</f>
        <v>#DIV/0!</v>
      </c>
      <c r="C6" s="56" t="e">
        <f t="shared" si="0"/>
        <v>#DIV/0!</v>
      </c>
      <c r="D6" s="56" t="e">
        <f t="shared" si="0"/>
        <v>#DIV/0!</v>
      </c>
      <c r="E6" s="56" t="e">
        <f t="shared" si="0"/>
        <v>#DIV/0!</v>
      </c>
      <c r="F6" s="56" t="e">
        <f t="shared" si="0"/>
        <v>#DIV/0!</v>
      </c>
      <c r="G6" s="56" t="e">
        <f t="shared" si="0"/>
        <v>#DIV/0!</v>
      </c>
      <c r="H6" s="56" t="e">
        <f t="shared" si="0"/>
        <v>#DIV/0!</v>
      </c>
      <c r="I6" s="56" t="e">
        <f t="shared" si="0"/>
        <v>#DIV/0!</v>
      </c>
      <c r="J6" s="56" t="e">
        <f t="shared" si="0"/>
        <v>#DIV/0!</v>
      </c>
      <c r="K6" s="56" t="e">
        <f t="shared" si="0"/>
        <v>#DIV/0!</v>
      </c>
      <c r="L6" s="56" t="e">
        <f t="shared" si="0"/>
        <v>#DIV/0!</v>
      </c>
      <c r="M6" s="56" t="e">
        <f t="shared" si="0"/>
        <v>#DIV/0!</v>
      </c>
    </row>
    <row r="7" spans="1:13" ht="18">
      <c r="A7" s="20" t="s">
        <v>33</v>
      </c>
      <c r="B7" s="56">
        <f>J27</f>
        <v>0</v>
      </c>
      <c r="C7" s="56">
        <f>J35</f>
        <v>0</v>
      </c>
      <c r="D7" s="56">
        <f>J43</f>
        <v>0</v>
      </c>
      <c r="E7" s="56">
        <f>J51</f>
        <v>0</v>
      </c>
      <c r="F7" s="56">
        <f>J59</f>
        <v>0</v>
      </c>
      <c r="G7" s="56">
        <f>J67</f>
        <v>0</v>
      </c>
      <c r="H7" s="56">
        <f>J75</f>
        <v>0</v>
      </c>
      <c r="I7" s="56">
        <f>J83</f>
        <v>0</v>
      </c>
      <c r="J7" s="56">
        <f>J91</f>
        <v>0</v>
      </c>
      <c r="K7" s="56">
        <f>J99</f>
        <v>0</v>
      </c>
      <c r="L7" s="56">
        <f>J107</f>
        <v>0</v>
      </c>
      <c r="M7" s="56">
        <f>J115</f>
        <v>0</v>
      </c>
    </row>
    <row r="8" spans="1:13" ht="15">
      <c r="A8" s="20" t="s">
        <v>42</v>
      </c>
      <c r="B8" s="57">
        <f aca="true" t="shared" si="1" ref="B8:M8">B5*B7</f>
        <v>0</v>
      </c>
      <c r="C8" s="57">
        <f t="shared" si="1"/>
        <v>0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</row>
    <row r="11" spans="2:9" ht="17.25">
      <c r="B11" s="7" t="s">
        <v>4</v>
      </c>
      <c r="C11" s="8"/>
      <c r="D11" s="8"/>
      <c r="E11" s="8"/>
      <c r="F11" s="8"/>
      <c r="G11" s="9"/>
      <c r="H11" s="46" t="s">
        <v>0</v>
      </c>
      <c r="I11" s="46"/>
    </row>
    <row r="12" spans="2:9" ht="15">
      <c r="B12" s="10" t="s">
        <v>1</v>
      </c>
      <c r="C12" s="11"/>
      <c r="D12" s="11"/>
      <c r="E12" s="11"/>
      <c r="F12" s="11"/>
      <c r="G12" s="12"/>
      <c r="H12" s="47" t="s">
        <v>1</v>
      </c>
      <c r="I12" s="47"/>
    </row>
    <row r="13" spans="2:9" ht="15">
      <c r="B13" s="19"/>
      <c r="C13" s="20" t="s">
        <v>5</v>
      </c>
      <c r="D13" s="20">
        <v>2</v>
      </c>
      <c r="E13" s="20">
        <v>3</v>
      </c>
      <c r="F13" s="20">
        <v>4</v>
      </c>
      <c r="G13" s="20">
        <v>5</v>
      </c>
      <c r="H13" s="20"/>
      <c r="I13" s="20"/>
    </row>
    <row r="14" spans="1:10" ht="15">
      <c r="A14" s="31" t="s">
        <v>43</v>
      </c>
      <c r="B14" s="52" t="s">
        <v>6</v>
      </c>
      <c r="C14" s="35"/>
      <c r="D14" s="35"/>
      <c r="E14" s="35"/>
      <c r="F14" s="35"/>
      <c r="G14" s="35"/>
      <c r="H14" s="20" t="s">
        <v>5</v>
      </c>
      <c r="I14" s="35"/>
      <c r="J14" s="20" t="s">
        <v>35</v>
      </c>
    </row>
    <row r="15" spans="1:9" ht="15">
      <c r="A15" s="32" t="s">
        <v>44</v>
      </c>
      <c r="B15" s="52">
        <v>2</v>
      </c>
      <c r="C15" s="35"/>
      <c r="D15" s="35"/>
      <c r="E15" s="35"/>
      <c r="F15" s="35"/>
      <c r="G15" s="35"/>
      <c r="H15" s="20">
        <v>2</v>
      </c>
      <c r="I15" s="35"/>
    </row>
    <row r="16" spans="1:10" ht="18">
      <c r="A16" s="49" t="s">
        <v>16</v>
      </c>
      <c r="B16" s="52" t="s">
        <v>7</v>
      </c>
      <c r="C16" s="35"/>
      <c r="D16" s="35"/>
      <c r="E16" s="35"/>
      <c r="F16" s="35"/>
      <c r="G16" s="35"/>
      <c r="H16" s="20">
        <v>3</v>
      </c>
      <c r="I16" s="35"/>
      <c r="J16" s="68" t="s">
        <v>34</v>
      </c>
    </row>
    <row r="17" spans="1:10" ht="18">
      <c r="A17" s="49" t="s">
        <v>17</v>
      </c>
      <c r="B17" s="66" t="s">
        <v>26</v>
      </c>
      <c r="C17" s="35">
        <f>C14^2+C15^2+C16^2</f>
        <v>0</v>
      </c>
      <c r="D17" s="35">
        <f>D14^2+D15^2+D16^2</f>
        <v>0</v>
      </c>
      <c r="E17" s="35">
        <f>E14^2+E15^2+E16^2</f>
        <v>0</v>
      </c>
      <c r="F17" s="35">
        <f>F14^2+F15^2+F16^2</f>
        <v>0</v>
      </c>
      <c r="G17" s="58">
        <f>G14^2+G15^2+G16^2</f>
        <v>0</v>
      </c>
      <c r="H17" s="20">
        <v>4</v>
      </c>
      <c r="I17" s="35"/>
      <c r="J17" s="55"/>
    </row>
    <row r="18" spans="1:10" ht="18">
      <c r="A18" s="31" t="s">
        <v>45</v>
      </c>
      <c r="B18" s="50"/>
      <c r="C18" s="50"/>
      <c r="D18" s="50"/>
      <c r="E18" s="50"/>
      <c r="F18" s="50"/>
      <c r="G18" s="68" t="s">
        <v>26</v>
      </c>
      <c r="H18" s="52">
        <v>5</v>
      </c>
      <c r="I18" s="35"/>
      <c r="J18" s="31" t="s">
        <v>33</v>
      </c>
    </row>
    <row r="19" spans="1:10" ht="15">
      <c r="A19" s="53">
        <f>SUM(C17:G17,G19)</f>
        <v>0</v>
      </c>
      <c r="B19" s="51"/>
      <c r="C19" s="51"/>
      <c r="D19" s="51"/>
      <c r="E19" s="51"/>
      <c r="F19" s="51"/>
      <c r="G19" s="54">
        <f>I14^2+I15^2+I16^2+I17^2+I18^2+I19^2</f>
        <v>0</v>
      </c>
      <c r="H19" s="52" t="s">
        <v>7</v>
      </c>
      <c r="I19" s="35"/>
      <c r="J19" s="55"/>
    </row>
    <row r="22" spans="1:10" ht="15">
      <c r="A22" s="31"/>
      <c r="B22" s="52" t="s">
        <v>6</v>
      </c>
      <c r="C22" s="35"/>
      <c r="D22" s="35"/>
      <c r="E22" s="35"/>
      <c r="F22" s="35"/>
      <c r="G22" s="35"/>
      <c r="H22" s="20" t="s">
        <v>5</v>
      </c>
      <c r="I22" s="35"/>
      <c r="J22" s="20"/>
    </row>
    <row r="23" spans="1:9" ht="15">
      <c r="A23" s="32"/>
      <c r="B23" s="52">
        <v>2</v>
      </c>
      <c r="C23" s="35"/>
      <c r="D23" s="35"/>
      <c r="E23" s="35"/>
      <c r="F23" s="35"/>
      <c r="G23" s="35"/>
      <c r="H23" s="20">
        <v>2</v>
      </c>
      <c r="I23" s="35"/>
    </row>
    <row r="24" spans="1:10" ht="15">
      <c r="A24" s="67"/>
      <c r="B24" s="52" t="s">
        <v>7</v>
      </c>
      <c r="C24" s="35"/>
      <c r="D24" s="35"/>
      <c r="E24" s="35"/>
      <c r="F24" s="35"/>
      <c r="G24" s="35"/>
      <c r="H24" s="20">
        <v>3</v>
      </c>
      <c r="I24" s="35"/>
      <c r="J24" s="68"/>
    </row>
    <row r="25" spans="1:10" ht="15">
      <c r="A25" s="49"/>
      <c r="B25" s="66" t="s">
        <v>8</v>
      </c>
      <c r="C25" s="35"/>
      <c r="D25" s="35"/>
      <c r="E25" s="35"/>
      <c r="F25" s="35"/>
      <c r="G25" s="35"/>
      <c r="H25" s="20">
        <v>4</v>
      </c>
      <c r="I25" s="35"/>
      <c r="J25" s="55"/>
    </row>
    <row r="26" spans="1:10" ht="15">
      <c r="A26" s="31"/>
      <c r="B26" s="69"/>
      <c r="C26" s="70"/>
      <c r="D26" s="71"/>
      <c r="E26" s="50"/>
      <c r="F26" s="50"/>
      <c r="G26" s="68"/>
      <c r="H26" s="20">
        <v>5</v>
      </c>
      <c r="I26" s="35"/>
      <c r="J26" s="31"/>
    </row>
    <row r="27" spans="1:10" ht="15">
      <c r="A27" s="53"/>
      <c r="B27" s="51"/>
      <c r="C27" s="61"/>
      <c r="D27" s="51"/>
      <c r="E27" s="51"/>
      <c r="F27" s="51"/>
      <c r="G27" s="54"/>
      <c r="H27" s="20" t="s">
        <v>7</v>
      </c>
      <c r="I27" s="35"/>
      <c r="J27" s="55"/>
    </row>
    <row r="30" spans="1:10" ht="15">
      <c r="A30" s="31"/>
      <c r="B30" s="52"/>
      <c r="C30" s="35"/>
      <c r="D30" s="35"/>
      <c r="E30" s="35"/>
      <c r="F30" s="35"/>
      <c r="G30" s="35"/>
      <c r="H30" s="20"/>
      <c r="I30" s="35"/>
      <c r="J30" s="20"/>
    </row>
    <row r="31" spans="1:9" ht="15">
      <c r="A31" s="32"/>
      <c r="B31" s="52"/>
      <c r="C31" s="35"/>
      <c r="D31" s="35"/>
      <c r="E31" s="35"/>
      <c r="F31" s="35"/>
      <c r="G31" s="35"/>
      <c r="H31" s="20"/>
      <c r="I31" s="35"/>
    </row>
    <row r="32" spans="1:10" ht="15">
      <c r="A32" s="67"/>
      <c r="B32" s="52"/>
      <c r="C32" s="35"/>
      <c r="D32" s="35"/>
      <c r="E32" s="35"/>
      <c r="F32" s="35"/>
      <c r="G32" s="35"/>
      <c r="H32" s="20"/>
      <c r="I32" s="35"/>
      <c r="J32" s="68"/>
    </row>
    <row r="33" spans="1:10" ht="15">
      <c r="A33" s="49"/>
      <c r="B33" s="66"/>
      <c r="C33" s="35"/>
      <c r="D33" s="35"/>
      <c r="E33" s="35"/>
      <c r="F33" s="35"/>
      <c r="G33" s="35"/>
      <c r="H33" s="20"/>
      <c r="I33" s="35"/>
      <c r="J33" s="55"/>
    </row>
    <row r="34" spans="1:10" ht="15">
      <c r="A34" s="31"/>
      <c r="B34" s="69"/>
      <c r="C34" s="70"/>
      <c r="D34" s="71"/>
      <c r="E34" s="50"/>
      <c r="F34" s="50"/>
      <c r="G34" s="68"/>
      <c r="H34" s="20"/>
      <c r="I34" s="35"/>
      <c r="J34" s="31"/>
    </row>
    <row r="35" spans="1:10" ht="15">
      <c r="A35" s="53"/>
      <c r="B35" s="51"/>
      <c r="C35" s="61"/>
      <c r="D35" s="51"/>
      <c r="E35" s="51"/>
      <c r="F35" s="51"/>
      <c r="G35" s="54"/>
      <c r="H35" s="20"/>
      <c r="I35" s="35"/>
      <c r="J35" s="55"/>
    </row>
    <row r="38" spans="1:10" ht="15">
      <c r="A38" s="31"/>
      <c r="B38" s="52"/>
      <c r="C38" s="35"/>
      <c r="D38" s="35"/>
      <c r="E38" s="35"/>
      <c r="F38" s="35"/>
      <c r="G38" s="35"/>
      <c r="H38" s="20"/>
      <c r="I38" s="35"/>
      <c r="J38" s="20"/>
    </row>
    <row r="39" spans="1:9" ht="15">
      <c r="A39" s="32"/>
      <c r="B39" s="52"/>
      <c r="C39" s="35"/>
      <c r="D39" s="35"/>
      <c r="E39" s="35"/>
      <c r="F39" s="35"/>
      <c r="G39" s="35"/>
      <c r="H39" s="20"/>
      <c r="I39" s="35"/>
    </row>
    <row r="40" spans="1:10" ht="15">
      <c r="A40" s="67"/>
      <c r="B40" s="52"/>
      <c r="C40" s="35"/>
      <c r="D40" s="35"/>
      <c r="E40" s="35"/>
      <c r="F40" s="35"/>
      <c r="G40" s="35"/>
      <c r="H40" s="20"/>
      <c r="I40" s="35"/>
      <c r="J40" s="68"/>
    </row>
    <row r="41" spans="1:10" ht="15">
      <c r="A41" s="49"/>
      <c r="B41" s="66"/>
      <c r="C41" s="35"/>
      <c r="D41" s="35"/>
      <c r="E41" s="35"/>
      <c r="F41" s="35"/>
      <c r="G41" s="35"/>
      <c r="H41" s="20"/>
      <c r="I41" s="35"/>
      <c r="J41" s="55"/>
    </row>
    <row r="42" spans="1:10" ht="15">
      <c r="A42" s="31"/>
      <c r="B42" s="69"/>
      <c r="C42" s="70"/>
      <c r="D42" s="71"/>
      <c r="E42" s="50"/>
      <c r="F42" s="50"/>
      <c r="G42" s="68"/>
      <c r="H42" s="20"/>
      <c r="I42" s="35"/>
      <c r="J42" s="31"/>
    </row>
    <row r="43" spans="1:10" ht="15">
      <c r="A43" s="53"/>
      <c r="B43" s="51"/>
      <c r="C43" s="61"/>
      <c r="D43" s="51"/>
      <c r="E43" s="51"/>
      <c r="F43" s="51"/>
      <c r="G43" s="54"/>
      <c r="H43" s="20"/>
      <c r="I43" s="35"/>
      <c r="J43" s="55"/>
    </row>
    <row r="46" spans="1:10" ht="15">
      <c r="A46" s="31"/>
      <c r="B46" s="52"/>
      <c r="C46" s="35"/>
      <c r="D46" s="35"/>
      <c r="E46" s="35"/>
      <c r="F46" s="35"/>
      <c r="G46" s="35"/>
      <c r="H46" s="20"/>
      <c r="I46" s="35"/>
      <c r="J46" s="20"/>
    </row>
    <row r="47" spans="1:9" ht="15">
      <c r="A47" s="32"/>
      <c r="B47" s="52"/>
      <c r="C47" s="35"/>
      <c r="D47" s="35"/>
      <c r="E47" s="35"/>
      <c r="F47" s="35"/>
      <c r="G47" s="35"/>
      <c r="H47" s="20"/>
      <c r="I47" s="35"/>
    </row>
    <row r="48" spans="1:10" ht="15">
      <c r="A48" s="67"/>
      <c r="B48" s="52"/>
      <c r="C48" s="35"/>
      <c r="D48" s="35"/>
      <c r="E48" s="35"/>
      <c r="F48" s="35"/>
      <c r="G48" s="35"/>
      <c r="H48" s="20"/>
      <c r="I48" s="35"/>
      <c r="J48" s="68"/>
    </row>
    <row r="49" spans="1:10" ht="15">
      <c r="A49" s="49"/>
      <c r="B49" s="66"/>
      <c r="C49" s="35"/>
      <c r="D49" s="35"/>
      <c r="E49" s="35"/>
      <c r="F49" s="35"/>
      <c r="G49" s="35"/>
      <c r="H49" s="20"/>
      <c r="I49" s="35"/>
      <c r="J49" s="55"/>
    </row>
    <row r="50" spans="1:10" ht="15">
      <c r="A50" s="31"/>
      <c r="B50" s="69"/>
      <c r="C50" s="70"/>
      <c r="D50" s="71"/>
      <c r="E50" s="50"/>
      <c r="F50" s="50"/>
      <c r="G50" s="68"/>
      <c r="H50" s="20"/>
      <c r="I50" s="35"/>
      <c r="J50" s="31"/>
    </row>
    <row r="51" spans="1:10" ht="15">
      <c r="A51" s="53"/>
      <c r="B51" s="51"/>
      <c r="C51" s="61"/>
      <c r="D51" s="51"/>
      <c r="E51" s="51"/>
      <c r="F51" s="51"/>
      <c r="G51" s="54"/>
      <c r="H51" s="20"/>
      <c r="I51" s="35"/>
      <c r="J51" s="55"/>
    </row>
    <row r="54" spans="1:10" ht="15">
      <c r="A54" s="31"/>
      <c r="B54" s="52"/>
      <c r="C54" s="35"/>
      <c r="D54" s="35"/>
      <c r="E54" s="35"/>
      <c r="F54" s="35"/>
      <c r="G54" s="35"/>
      <c r="H54" s="20"/>
      <c r="I54" s="35"/>
      <c r="J54" s="20"/>
    </row>
    <row r="55" spans="1:9" ht="15">
      <c r="A55" s="32"/>
      <c r="B55" s="52"/>
      <c r="C55" s="35"/>
      <c r="D55" s="35"/>
      <c r="E55" s="35"/>
      <c r="F55" s="35"/>
      <c r="G55" s="35"/>
      <c r="H55" s="20"/>
      <c r="I55" s="35"/>
    </row>
    <row r="56" spans="1:10" ht="15">
      <c r="A56" s="67"/>
      <c r="B56" s="52"/>
      <c r="C56" s="35"/>
      <c r="D56" s="35"/>
      <c r="E56" s="35"/>
      <c r="F56" s="35"/>
      <c r="G56" s="35"/>
      <c r="H56" s="20"/>
      <c r="I56" s="35"/>
      <c r="J56" s="68"/>
    </row>
    <row r="57" spans="1:10" ht="15">
      <c r="A57" s="49"/>
      <c r="B57" s="66"/>
      <c r="C57" s="35"/>
      <c r="D57" s="35"/>
      <c r="E57" s="35"/>
      <c r="F57" s="35"/>
      <c r="G57" s="35"/>
      <c r="H57" s="20"/>
      <c r="I57" s="35"/>
      <c r="J57" s="55"/>
    </row>
    <row r="58" spans="1:10" ht="15">
      <c r="A58" s="31"/>
      <c r="B58" s="69"/>
      <c r="C58" s="70"/>
      <c r="D58" s="71"/>
      <c r="E58" s="50"/>
      <c r="F58" s="50"/>
      <c r="G58" s="68"/>
      <c r="H58" s="20"/>
      <c r="I58" s="35"/>
      <c r="J58" s="31"/>
    </row>
    <row r="59" spans="1:10" ht="15">
      <c r="A59" s="53"/>
      <c r="B59" s="51"/>
      <c r="C59" s="61"/>
      <c r="D59" s="51"/>
      <c r="E59" s="51"/>
      <c r="F59" s="51"/>
      <c r="G59" s="54"/>
      <c r="H59" s="20"/>
      <c r="I59" s="35"/>
      <c r="J59" s="55"/>
    </row>
    <row r="62" spans="1:10" ht="15">
      <c r="A62" s="31"/>
      <c r="B62" s="52"/>
      <c r="C62" s="35"/>
      <c r="D62" s="35"/>
      <c r="E62" s="35"/>
      <c r="F62" s="35"/>
      <c r="G62" s="35"/>
      <c r="H62" s="20"/>
      <c r="I62" s="35"/>
      <c r="J62" s="20"/>
    </row>
    <row r="63" spans="1:9" ht="15">
      <c r="A63" s="32"/>
      <c r="B63" s="52"/>
      <c r="C63" s="35"/>
      <c r="D63" s="35"/>
      <c r="E63" s="35"/>
      <c r="F63" s="35"/>
      <c r="G63" s="35"/>
      <c r="H63" s="20"/>
      <c r="I63" s="35"/>
    </row>
    <row r="64" spans="1:10" ht="15">
      <c r="A64" s="67"/>
      <c r="B64" s="52"/>
      <c r="C64" s="35"/>
      <c r="D64" s="35"/>
      <c r="E64" s="35"/>
      <c r="F64" s="35"/>
      <c r="G64" s="35"/>
      <c r="H64" s="20"/>
      <c r="I64" s="35"/>
      <c r="J64" s="68"/>
    </row>
    <row r="65" spans="1:10" ht="15">
      <c r="A65" s="49"/>
      <c r="B65" s="66"/>
      <c r="C65" s="35"/>
      <c r="D65" s="35"/>
      <c r="E65" s="35"/>
      <c r="F65" s="35"/>
      <c r="G65" s="35"/>
      <c r="H65" s="20"/>
      <c r="I65" s="35"/>
      <c r="J65" s="55"/>
    </row>
    <row r="66" spans="1:10" ht="15">
      <c r="A66" s="31"/>
      <c r="B66" s="69"/>
      <c r="C66" s="70"/>
      <c r="D66" s="71"/>
      <c r="E66" s="50"/>
      <c r="F66" s="50"/>
      <c r="G66" s="68"/>
      <c r="H66" s="20"/>
      <c r="I66" s="35"/>
      <c r="J66" s="31"/>
    </row>
    <row r="67" spans="1:10" ht="15">
      <c r="A67" s="53"/>
      <c r="B67" s="51"/>
      <c r="C67" s="61"/>
      <c r="D67" s="51"/>
      <c r="E67" s="51"/>
      <c r="F67" s="51"/>
      <c r="G67" s="54"/>
      <c r="H67" s="20"/>
      <c r="I67" s="35"/>
      <c r="J67" s="55"/>
    </row>
    <row r="70" spans="1:10" ht="15">
      <c r="A70" s="31"/>
      <c r="B70" s="52"/>
      <c r="C70" s="35"/>
      <c r="D70" s="35"/>
      <c r="E70" s="35"/>
      <c r="F70" s="35"/>
      <c r="G70" s="35"/>
      <c r="H70" s="20"/>
      <c r="I70" s="35"/>
      <c r="J70" s="20"/>
    </row>
    <row r="71" spans="1:9" ht="15">
      <c r="A71" s="32"/>
      <c r="B71" s="52"/>
      <c r="C71" s="35"/>
      <c r="D71" s="35"/>
      <c r="E71" s="35"/>
      <c r="F71" s="35"/>
      <c r="G71" s="35"/>
      <c r="H71" s="20"/>
      <c r="I71" s="35"/>
    </row>
    <row r="72" spans="1:10" ht="15">
      <c r="A72" s="67"/>
      <c r="B72" s="52"/>
      <c r="C72" s="35"/>
      <c r="D72" s="35"/>
      <c r="E72" s="35"/>
      <c r="F72" s="35"/>
      <c r="G72" s="35"/>
      <c r="H72" s="20"/>
      <c r="I72" s="35"/>
      <c r="J72" s="68"/>
    </row>
    <row r="73" spans="1:10" ht="15">
      <c r="A73" s="49"/>
      <c r="B73" s="66"/>
      <c r="C73" s="35"/>
      <c r="D73" s="35"/>
      <c r="E73" s="35"/>
      <c r="F73" s="35"/>
      <c r="G73" s="35"/>
      <c r="H73" s="20"/>
      <c r="I73" s="35"/>
      <c r="J73" s="55"/>
    </row>
    <row r="74" spans="1:10" ht="15">
      <c r="A74" s="31"/>
      <c r="B74" s="69"/>
      <c r="C74" s="70"/>
      <c r="D74" s="71"/>
      <c r="E74" s="50"/>
      <c r="F74" s="50"/>
      <c r="G74" s="68"/>
      <c r="H74" s="20"/>
      <c r="I74" s="35"/>
      <c r="J74" s="31"/>
    </row>
    <row r="75" spans="1:10" ht="15">
      <c r="A75" s="53"/>
      <c r="B75" s="51"/>
      <c r="C75" s="61"/>
      <c r="D75" s="51"/>
      <c r="E75" s="51"/>
      <c r="F75" s="51"/>
      <c r="G75" s="54"/>
      <c r="H75" s="20"/>
      <c r="I75" s="35"/>
      <c r="J75" s="55"/>
    </row>
    <row r="78" spans="1:10" ht="15">
      <c r="A78" s="31"/>
      <c r="B78" s="52"/>
      <c r="C78" s="35"/>
      <c r="D78" s="35"/>
      <c r="E78" s="35"/>
      <c r="F78" s="35"/>
      <c r="G78" s="35"/>
      <c r="H78" s="20"/>
      <c r="I78" s="35"/>
      <c r="J78" s="20"/>
    </row>
    <row r="79" spans="1:9" ht="15">
      <c r="A79" s="32"/>
      <c r="B79" s="52"/>
      <c r="C79" s="35"/>
      <c r="D79" s="35"/>
      <c r="E79" s="35"/>
      <c r="F79" s="35"/>
      <c r="G79" s="35"/>
      <c r="H79" s="20"/>
      <c r="I79" s="35"/>
    </row>
    <row r="80" spans="1:10" ht="15">
      <c r="A80" s="67"/>
      <c r="B80" s="52"/>
      <c r="C80" s="35"/>
      <c r="D80" s="35"/>
      <c r="E80" s="35"/>
      <c r="F80" s="35"/>
      <c r="G80" s="35"/>
      <c r="H80" s="20"/>
      <c r="I80" s="35"/>
      <c r="J80" s="68"/>
    </row>
    <row r="81" spans="1:10" ht="15">
      <c r="A81" s="49"/>
      <c r="B81" s="66"/>
      <c r="C81" s="35"/>
      <c r="D81" s="35"/>
      <c r="E81" s="35"/>
      <c r="F81" s="35"/>
      <c r="G81" s="35"/>
      <c r="H81" s="20"/>
      <c r="I81" s="35"/>
      <c r="J81" s="55"/>
    </row>
    <row r="82" spans="1:10" ht="15">
      <c r="A82" s="31"/>
      <c r="B82" s="69"/>
      <c r="C82" s="70"/>
      <c r="D82" s="71"/>
      <c r="E82" s="50"/>
      <c r="F82" s="50"/>
      <c r="G82" s="68"/>
      <c r="H82" s="20"/>
      <c r="I82" s="35"/>
      <c r="J82" s="31"/>
    </row>
    <row r="83" spans="1:10" ht="15">
      <c r="A83" s="53"/>
      <c r="B83" s="51"/>
      <c r="C83" s="61"/>
      <c r="D83" s="51"/>
      <c r="E83" s="51"/>
      <c r="F83" s="51"/>
      <c r="G83" s="54"/>
      <c r="H83" s="20"/>
      <c r="I83" s="35"/>
      <c r="J83" s="55"/>
    </row>
    <row r="86" spans="1:10" ht="15">
      <c r="A86" s="31"/>
      <c r="B86" s="52"/>
      <c r="C86" s="35"/>
      <c r="D86" s="35"/>
      <c r="E86" s="35"/>
      <c r="F86" s="35"/>
      <c r="G86" s="35"/>
      <c r="H86" s="20"/>
      <c r="I86" s="35"/>
      <c r="J86" s="20"/>
    </row>
    <row r="87" spans="1:9" ht="15">
      <c r="A87" s="32"/>
      <c r="B87" s="52"/>
      <c r="C87" s="35"/>
      <c r="D87" s="35"/>
      <c r="E87" s="35"/>
      <c r="F87" s="35"/>
      <c r="G87" s="35"/>
      <c r="H87" s="20"/>
      <c r="I87" s="35"/>
    </row>
    <row r="88" spans="1:10" ht="15">
      <c r="A88" s="67"/>
      <c r="B88" s="52"/>
      <c r="C88" s="35"/>
      <c r="D88" s="35"/>
      <c r="E88" s="35"/>
      <c r="F88" s="35"/>
      <c r="G88" s="35"/>
      <c r="H88" s="20"/>
      <c r="I88" s="35"/>
      <c r="J88" s="68"/>
    </row>
    <row r="89" spans="1:10" ht="15">
      <c r="A89" s="49"/>
      <c r="B89" s="66"/>
      <c r="C89" s="35"/>
      <c r="D89" s="35"/>
      <c r="E89" s="35"/>
      <c r="F89" s="35"/>
      <c r="G89" s="35"/>
      <c r="H89" s="20"/>
      <c r="I89" s="35"/>
      <c r="J89" s="55"/>
    </row>
    <row r="90" spans="1:10" ht="15">
      <c r="A90" s="31"/>
      <c r="B90" s="69"/>
      <c r="C90" s="70"/>
      <c r="D90" s="71"/>
      <c r="E90" s="50"/>
      <c r="F90" s="50"/>
      <c r="G90" s="68"/>
      <c r="H90" s="20"/>
      <c r="I90" s="35"/>
      <c r="J90" s="31"/>
    </row>
    <row r="91" spans="1:10" ht="15">
      <c r="A91" s="53"/>
      <c r="B91" s="51"/>
      <c r="C91" s="61"/>
      <c r="D91" s="51"/>
      <c r="E91" s="51"/>
      <c r="F91" s="51"/>
      <c r="G91" s="54"/>
      <c r="H91" s="20"/>
      <c r="I91" s="35"/>
      <c r="J91" s="55"/>
    </row>
    <row r="94" spans="1:10" ht="15">
      <c r="A94" s="31"/>
      <c r="B94" s="52"/>
      <c r="C94" s="35"/>
      <c r="D94" s="35"/>
      <c r="E94" s="35"/>
      <c r="F94" s="35"/>
      <c r="G94" s="35"/>
      <c r="H94" s="20"/>
      <c r="I94" s="35"/>
      <c r="J94" s="20"/>
    </row>
    <row r="95" spans="1:9" ht="15">
      <c r="A95" s="32"/>
      <c r="B95" s="52"/>
      <c r="C95" s="35"/>
      <c r="D95" s="35"/>
      <c r="E95" s="35"/>
      <c r="F95" s="35"/>
      <c r="G95" s="35"/>
      <c r="H95" s="20"/>
      <c r="I95" s="35"/>
    </row>
    <row r="96" spans="1:10" ht="15">
      <c r="A96" s="67"/>
      <c r="B96" s="52"/>
      <c r="C96" s="35"/>
      <c r="D96" s="35"/>
      <c r="E96" s="35"/>
      <c r="F96" s="35"/>
      <c r="G96" s="35"/>
      <c r="H96" s="20"/>
      <c r="I96" s="35"/>
      <c r="J96" s="68"/>
    </row>
    <row r="97" spans="1:10" ht="15">
      <c r="A97" s="49"/>
      <c r="B97" s="66"/>
      <c r="C97" s="35"/>
      <c r="D97" s="35"/>
      <c r="E97" s="35"/>
      <c r="F97" s="35"/>
      <c r="G97" s="35"/>
      <c r="H97" s="20"/>
      <c r="I97" s="35"/>
      <c r="J97" s="55"/>
    </row>
    <row r="98" spans="1:10" ht="15">
      <c r="A98" s="31"/>
      <c r="B98" s="69"/>
      <c r="C98" s="70"/>
      <c r="D98" s="71"/>
      <c r="E98" s="50"/>
      <c r="F98" s="50"/>
      <c r="G98" s="68"/>
      <c r="H98" s="20"/>
      <c r="I98" s="35"/>
      <c r="J98" s="31"/>
    </row>
    <row r="99" spans="1:10" ht="15">
      <c r="A99" s="53"/>
      <c r="B99" s="51"/>
      <c r="C99" s="61"/>
      <c r="D99" s="51"/>
      <c r="E99" s="51"/>
      <c r="F99" s="51"/>
      <c r="G99" s="54"/>
      <c r="H99" s="20"/>
      <c r="I99" s="35"/>
      <c r="J99" s="55"/>
    </row>
    <row r="102" spans="1:10" ht="15">
      <c r="A102" s="31"/>
      <c r="B102" s="52"/>
      <c r="C102" s="35"/>
      <c r="D102" s="35"/>
      <c r="E102" s="35"/>
      <c r="F102" s="35"/>
      <c r="G102" s="35"/>
      <c r="H102" s="20"/>
      <c r="I102" s="35"/>
      <c r="J102" s="20"/>
    </row>
    <row r="103" spans="1:9" ht="15">
      <c r="A103" s="32"/>
      <c r="B103" s="52"/>
      <c r="C103" s="35"/>
      <c r="D103" s="35"/>
      <c r="E103" s="35"/>
      <c r="F103" s="35"/>
      <c r="G103" s="35"/>
      <c r="H103" s="20"/>
      <c r="I103" s="35"/>
    </row>
    <row r="104" spans="1:10" ht="15">
      <c r="A104" s="67"/>
      <c r="B104" s="52"/>
      <c r="C104" s="35"/>
      <c r="D104" s="35"/>
      <c r="E104" s="35"/>
      <c r="F104" s="35"/>
      <c r="G104" s="35"/>
      <c r="H104" s="20"/>
      <c r="I104" s="35"/>
      <c r="J104" s="68"/>
    </row>
    <row r="105" spans="1:10" ht="15">
      <c r="A105" s="49"/>
      <c r="B105" s="66"/>
      <c r="C105" s="35"/>
      <c r="D105" s="35"/>
      <c r="E105" s="35"/>
      <c r="F105" s="35"/>
      <c r="G105" s="35"/>
      <c r="H105" s="20"/>
      <c r="I105" s="35"/>
      <c r="J105" s="55"/>
    </row>
    <row r="106" spans="1:10" ht="15">
      <c r="A106" s="31"/>
      <c r="B106" s="69"/>
      <c r="C106" s="70"/>
      <c r="D106" s="71"/>
      <c r="E106" s="50"/>
      <c r="F106" s="50"/>
      <c r="G106" s="68"/>
      <c r="H106" s="20"/>
      <c r="I106" s="35"/>
      <c r="J106" s="31"/>
    </row>
    <row r="107" spans="1:10" ht="15">
      <c r="A107" s="53"/>
      <c r="B107" s="51"/>
      <c r="C107" s="61"/>
      <c r="D107" s="51"/>
      <c r="E107" s="51"/>
      <c r="F107" s="51"/>
      <c r="G107" s="54"/>
      <c r="H107" s="20"/>
      <c r="I107" s="35"/>
      <c r="J107" s="55"/>
    </row>
    <row r="110" spans="1:10" ht="15">
      <c r="A110" s="31"/>
      <c r="B110" s="52"/>
      <c r="C110" s="35"/>
      <c r="D110" s="35"/>
      <c r="E110" s="35"/>
      <c r="F110" s="35"/>
      <c r="G110" s="35"/>
      <c r="H110" s="20"/>
      <c r="I110" s="35"/>
      <c r="J110" s="20"/>
    </row>
    <row r="111" spans="1:9" ht="15">
      <c r="A111" s="32"/>
      <c r="B111" s="52"/>
      <c r="C111" s="35"/>
      <c r="D111" s="35"/>
      <c r="E111" s="35"/>
      <c r="F111" s="35"/>
      <c r="G111" s="35"/>
      <c r="H111" s="20"/>
      <c r="I111" s="35"/>
    </row>
    <row r="112" spans="1:10" ht="15">
      <c r="A112" s="67"/>
      <c r="B112" s="52"/>
      <c r="C112" s="35"/>
      <c r="D112" s="35"/>
      <c r="E112" s="35"/>
      <c r="F112" s="35"/>
      <c r="G112" s="35"/>
      <c r="H112" s="20"/>
      <c r="I112" s="35"/>
      <c r="J112" s="68"/>
    </row>
    <row r="113" spans="1:10" ht="15">
      <c r="A113" s="49"/>
      <c r="B113" s="66"/>
      <c r="C113" s="35"/>
      <c r="D113" s="35"/>
      <c r="E113" s="35"/>
      <c r="F113" s="35"/>
      <c r="G113" s="35"/>
      <c r="H113" s="20"/>
      <c r="I113" s="35"/>
      <c r="J113" s="55"/>
    </row>
    <row r="114" spans="1:10" ht="15">
      <c r="A114" s="31"/>
      <c r="B114" s="69"/>
      <c r="C114" s="70"/>
      <c r="D114" s="71"/>
      <c r="E114" s="50"/>
      <c r="F114" s="50"/>
      <c r="G114" s="68"/>
      <c r="H114" s="20"/>
      <c r="I114" s="35"/>
      <c r="J114" s="31"/>
    </row>
    <row r="115" spans="1:10" ht="15">
      <c r="A115" s="53"/>
      <c r="B115" s="51"/>
      <c r="C115" s="61"/>
      <c r="D115" s="51"/>
      <c r="E115" s="51"/>
      <c r="F115" s="51"/>
      <c r="G115" s="54"/>
      <c r="H115" s="20"/>
      <c r="I115" s="35"/>
      <c r="J115" s="55"/>
    </row>
  </sheetData>
  <printOptions/>
  <pageMargins left="0.75" right="0.75" top="0.75" bottom="0.5" header="0.5" footer="0.5"/>
  <pageSetup fitToHeight="1" fitToWidth="1" horizontalDpi="300" verticalDpi="300" orientation="portrait" scale="38" r:id="rId2"/>
  <headerFooter alignWithMargins="0">
    <oddHeader>&amp;L&amp;20File - &amp;F&amp;C&amp;20Worksheet - &amp;A&amp;R&amp;20&amp;D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 Wts for DReturns w Sum Del^2</dc:title>
  <dc:subject/>
  <dc:creator>Patrick Lyons</dc:creator>
  <cp:keywords/>
  <dc:description/>
  <cp:lastModifiedBy>Patrick Lyons</cp:lastModifiedBy>
  <cp:lastPrinted>2000-11-06T02:31:12Z</cp:lastPrinted>
  <dcterms:created xsi:type="dcterms:W3CDTF">1998-07-22T00:04:57Z</dcterms:created>
  <dcterms:modified xsi:type="dcterms:W3CDTF">2001-01-16T01:57:36Z</dcterms:modified>
  <cp:category/>
  <cp:version/>
  <cp:contentType/>
  <cp:contentStatus/>
</cp:coreProperties>
</file>